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995" windowHeight="10230" activeTab="0"/>
  </bookViews>
  <sheets>
    <sheet name="9 Word Regions" sheetId="1" r:id="rId1"/>
  </sheets>
  <definedNames>
    <definedName name="_xlnm.Print_Area" localSheetId="0">'9 Word Regions'!$A$1:$R$204</definedName>
    <definedName name="_xlnm.Print_Titles" localSheetId="0">'9 Word Regions'!$1:$1</definedName>
  </definedNames>
  <calcPr fullCalcOnLoad="1"/>
</workbook>
</file>

<file path=xl/sharedStrings.xml><?xml version="1.0" encoding="utf-8"?>
<sst xmlns="http://schemas.openxmlformats.org/spreadsheetml/2006/main" count="421" uniqueCount="246">
  <si>
    <t>Population Figures in Mio, per Country. Source: CIA Factbook  (April 2013) &amp; Wikipedia</t>
  </si>
  <si>
    <t xml:space="preserve">  Square Root</t>
  </si>
  <si>
    <t xml:space="preserve">  Total 1</t>
  </si>
  <si>
    <t xml:space="preserve">  Total 2</t>
  </si>
  <si>
    <t xml:space="preserve">  Rest, actual</t>
  </si>
  <si>
    <t xml:space="preserve">  Rest, target</t>
  </si>
  <si>
    <t xml:space="preserve">  Total 3</t>
  </si>
  <si>
    <t xml:space="preserve">  Total 4</t>
  </si>
  <si>
    <t xml:space="preserve">  Rounding difference</t>
  </si>
  <si>
    <t xml:space="preserve">  Rounding correction</t>
  </si>
  <si>
    <t xml:space="preserve">  Total 5</t>
  </si>
  <si>
    <t>Nigeria</t>
  </si>
  <si>
    <t>Ghana</t>
  </si>
  <si>
    <t>Cote d'Ivoire</t>
  </si>
  <si>
    <t>Cameroon</t>
  </si>
  <si>
    <t>Burkina Faso</t>
  </si>
  <si>
    <t>Mali (South)</t>
  </si>
  <si>
    <t>Senegal</t>
  </si>
  <si>
    <t>Guinea</t>
  </si>
  <si>
    <t>Benin</t>
  </si>
  <si>
    <t>Togo</t>
  </si>
  <si>
    <t>Sierra Leone</t>
  </si>
  <si>
    <t>Central African Republic</t>
  </si>
  <si>
    <t>Liberia</t>
  </si>
  <si>
    <t>Gambia, The</t>
  </si>
  <si>
    <t>Guinea-Bissau</t>
  </si>
  <si>
    <t>Congo, Dem.Rep.of the</t>
  </si>
  <si>
    <t>South Africa</t>
  </si>
  <si>
    <t>Mozambique</t>
  </si>
  <si>
    <t>Madagascar</t>
  </si>
  <si>
    <t>Angola</t>
  </si>
  <si>
    <t>Malawi</t>
  </si>
  <si>
    <t>Zambia</t>
  </si>
  <si>
    <t>Zimbabwe</t>
  </si>
  <si>
    <t>Congo, Republic of the</t>
  </si>
  <si>
    <t>Namibia</t>
  </si>
  <si>
    <t>Botswana</t>
  </si>
  <si>
    <t>Lesotho</t>
  </si>
  <si>
    <t>Gabon</t>
  </si>
  <si>
    <t>Swaziland</t>
  </si>
  <si>
    <t>Mauritius</t>
  </si>
  <si>
    <t>Comoros</t>
  </si>
  <si>
    <t>Equatorial Guinea</t>
  </si>
  <si>
    <t>Sao Tome and Principe</t>
  </si>
  <si>
    <t>Seychelles</t>
  </si>
  <si>
    <t>Ethiopia</t>
  </si>
  <si>
    <t>Tanzania</t>
  </si>
  <si>
    <t>Kenya</t>
  </si>
  <si>
    <t>Sudan</t>
  </si>
  <si>
    <t>Uganda</t>
  </si>
  <si>
    <t>Niger</t>
  </si>
  <si>
    <t>Rwanda</t>
  </si>
  <si>
    <t>Chad</t>
  </si>
  <si>
    <t>South Sudan</t>
  </si>
  <si>
    <t>Burundi</t>
  </si>
  <si>
    <t>Somalia</t>
  </si>
  <si>
    <t>Eritrea</t>
  </si>
  <si>
    <t>Mauritania</t>
  </si>
  <si>
    <t>Mali (North)</t>
  </si>
  <si>
    <t>Djibouti</t>
  </si>
  <si>
    <t>Egypt</t>
  </si>
  <si>
    <t>Algeria</t>
  </si>
  <si>
    <t>Morocco</t>
  </si>
  <si>
    <t>Tunisia</t>
  </si>
  <si>
    <t>Libya</t>
  </si>
  <si>
    <t>Iraq</t>
  </si>
  <si>
    <t>Saudi Arabia</t>
  </si>
  <si>
    <t>Yemen</t>
  </si>
  <si>
    <t>Syria</t>
  </si>
  <si>
    <t>Israel</t>
  </si>
  <si>
    <t>Jordan</t>
  </si>
  <si>
    <t>United Arab Emirates</t>
  </si>
  <si>
    <t>Lebanon</t>
  </si>
  <si>
    <t>Oman</t>
  </si>
  <si>
    <t>Kuwait</t>
  </si>
  <si>
    <t>Qatar</t>
  </si>
  <si>
    <t>Bahrain</t>
  </si>
  <si>
    <t>Pakistan</t>
  </si>
  <si>
    <t>Iran</t>
  </si>
  <si>
    <t>Afghanistan</t>
  </si>
  <si>
    <t>India (Northwest)</t>
  </si>
  <si>
    <t>Nepal</t>
  </si>
  <si>
    <t>India (Southwest)</t>
  </si>
  <si>
    <t>Sri Lanka</t>
  </si>
  <si>
    <t>Maldives</t>
  </si>
  <si>
    <t>Bangladesh</t>
  </si>
  <si>
    <t>India (East)</t>
  </si>
  <si>
    <t>Bhutan</t>
  </si>
  <si>
    <t>Vietnam</t>
  </si>
  <si>
    <t>Thailand</t>
  </si>
  <si>
    <t>Burma</t>
  </si>
  <si>
    <t>Cambodia</t>
  </si>
  <si>
    <t>Laos</t>
  </si>
  <si>
    <t>Indonesia</t>
  </si>
  <si>
    <t>Philippines</t>
  </si>
  <si>
    <t>Malaysia</t>
  </si>
  <si>
    <t>Australia</t>
  </si>
  <si>
    <t>Singapore</t>
  </si>
  <si>
    <t>Timor-Leste</t>
  </si>
  <si>
    <t>Brunei</t>
  </si>
  <si>
    <t>Japan</t>
  </si>
  <si>
    <t>Korea, South</t>
  </si>
  <si>
    <t>Korea, North</t>
  </si>
  <si>
    <t>Papua New Guinea</t>
  </si>
  <si>
    <t>New Zealand</t>
  </si>
  <si>
    <t>Fiji</t>
  </si>
  <si>
    <t>Solomon Islands</t>
  </si>
  <si>
    <t>Vanuatu</t>
  </si>
  <si>
    <t>Samoa</t>
  </si>
  <si>
    <t>Tonga</t>
  </si>
  <si>
    <t>Micronesia, Fed. States of</t>
  </si>
  <si>
    <t>Kiribati</t>
  </si>
  <si>
    <t>Marshall Islands</t>
  </si>
  <si>
    <t>Palau</t>
  </si>
  <si>
    <t>Tuvalu</t>
  </si>
  <si>
    <t>Nauru</t>
  </si>
  <si>
    <t>China (Northeast)</t>
  </si>
  <si>
    <t>China (Southeast)</t>
  </si>
  <si>
    <t>Taiwan</t>
  </si>
  <si>
    <t>China (West)</t>
  </si>
  <si>
    <t>Mongolia</t>
  </si>
  <si>
    <t>Turkey</t>
  </si>
  <si>
    <t>Uzbekistan</t>
  </si>
  <si>
    <t>Kazakhstan</t>
  </si>
  <si>
    <t>Azerbaijan</t>
  </si>
  <si>
    <t>Tajikistan</t>
  </si>
  <si>
    <t>Kyrgyzstan</t>
  </si>
  <si>
    <t>Turkmenistan</t>
  </si>
  <si>
    <t>Georgia</t>
  </si>
  <si>
    <t>Armenia</t>
  </si>
  <si>
    <t>Ukraine</t>
  </si>
  <si>
    <t>Romania</t>
  </si>
  <si>
    <t>Hungary</t>
  </si>
  <si>
    <t>Serbia</t>
  </si>
  <si>
    <t>Bulgaria</t>
  </si>
  <si>
    <t>Croatia</t>
  </si>
  <si>
    <t>Bosnia and Herzegovina</t>
  </si>
  <si>
    <t>Moldova</t>
  </si>
  <si>
    <t>Albania</t>
  </si>
  <si>
    <t>Macedonia</t>
  </si>
  <si>
    <t>Slovenia</t>
  </si>
  <si>
    <t>Kosovo</t>
  </si>
  <si>
    <t>Montenegro</t>
  </si>
  <si>
    <t>Russia</t>
  </si>
  <si>
    <t>Poland</t>
  </si>
  <si>
    <t>Czech Republic</t>
  </si>
  <si>
    <t>Belarus</t>
  </si>
  <si>
    <t>Slovakia</t>
  </si>
  <si>
    <t>Finland</t>
  </si>
  <si>
    <t>Lithuania</t>
  </si>
  <si>
    <t>Latvia</t>
  </si>
  <si>
    <t>Estonia</t>
  </si>
  <si>
    <t>US North</t>
  </si>
  <si>
    <t>Canada</t>
  </si>
  <si>
    <t>US South</t>
  </si>
  <si>
    <t>Mexico</t>
  </si>
  <si>
    <t>Guatemala</t>
  </si>
  <si>
    <t>Honduras</t>
  </si>
  <si>
    <t>El Salvador</t>
  </si>
  <si>
    <t>Nicaragua</t>
  </si>
  <si>
    <t>Costa Rica</t>
  </si>
  <si>
    <t>Belize</t>
  </si>
  <si>
    <t>Colombia</t>
  </si>
  <si>
    <t>Peru</t>
  </si>
  <si>
    <t>Chile</t>
  </si>
  <si>
    <t>Ecuador</t>
  </si>
  <si>
    <t>Bolivia</t>
  </si>
  <si>
    <t>Panama</t>
  </si>
  <si>
    <t>Brazil</t>
  </si>
  <si>
    <t>Argentina</t>
  </si>
  <si>
    <t>Paraguay</t>
  </si>
  <si>
    <t>Uruguay</t>
  </si>
  <si>
    <t>Venezuela</t>
  </si>
  <si>
    <t>Cuba</t>
  </si>
  <si>
    <t>Dominican Republic</t>
  </si>
  <si>
    <t>Haiti</t>
  </si>
  <si>
    <t>Jamaica</t>
  </si>
  <si>
    <t>Trinidad and Tobago</t>
  </si>
  <si>
    <t>Guyana</t>
  </si>
  <si>
    <t>Suriname</t>
  </si>
  <si>
    <t>Bahamas, The</t>
  </si>
  <si>
    <t>Barbados</t>
  </si>
  <si>
    <t>Saint Lucia</t>
  </si>
  <si>
    <t>Grenada</t>
  </si>
  <si>
    <t>St Vincent &amp; Grenadines</t>
  </si>
  <si>
    <t>Antigua and Barbuda</t>
  </si>
  <si>
    <t>Dominica</t>
  </si>
  <si>
    <t>Saint Kitts and Nevis</t>
  </si>
  <si>
    <t>France</t>
  </si>
  <si>
    <t>Spain</t>
  </si>
  <si>
    <t>Portugal</t>
  </si>
  <si>
    <t>Belgium</t>
  </si>
  <si>
    <t>Luxembourg</t>
  </si>
  <si>
    <t>Andorra</t>
  </si>
  <si>
    <t>Monaco</t>
  </si>
  <si>
    <t>United Kingdom</t>
  </si>
  <si>
    <t>Netherlands</t>
  </si>
  <si>
    <t>Sweden</t>
  </si>
  <si>
    <t>Denmark</t>
  </si>
  <si>
    <t>Ireland</t>
  </si>
  <si>
    <t>Norway</t>
  </si>
  <si>
    <t>Iceland</t>
  </si>
  <si>
    <t>Germany</t>
  </si>
  <si>
    <t>Italy</t>
  </si>
  <si>
    <t>Greece</t>
  </si>
  <si>
    <t>Austria</t>
  </si>
  <si>
    <t>Switzerland</t>
  </si>
  <si>
    <t>Cyprus</t>
  </si>
  <si>
    <t>Malta</t>
  </si>
  <si>
    <t>Liechtenstein</t>
  </si>
  <si>
    <t>San Marino</t>
  </si>
  <si>
    <t>Holy See (Vatican City)</t>
  </si>
  <si>
    <t>Total</t>
  </si>
  <si>
    <t xml:space="preserve">  Minimum 1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</si>
  <si>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</si>
  <si>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</si>
  <si>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</si>
  <si>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</si>
  <si>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</si>
  <si>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</si>
  <si>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</si>
  <si>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</si>
  <si>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</si>
  <si>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</si>
  <si>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 xml:space="preserve">4b 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</si>
  <si>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</si>
  <si>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</si>
  <si>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</si>
  <si>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</si>
  <si>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</si>
  <si>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</si>
  <si>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</si>
  <si>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</si>
  <si>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</si>
  <si>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</si>
  <si>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</si>
  <si>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</si>
  <si>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</si>
  <si>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</si>
  <si>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</si>
  <si>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</si>
  <si>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 xml:space="preserve">  World Region and Subregion</t>
  </si>
  <si>
    <t xml:space="preserve">  Reps rounded</t>
  </si>
  <si>
    <t xml:space="preserve">  Reps weighted to 27</t>
  </si>
  <si>
    <t xml:space="preserve">  Reps weighted to  1</t>
  </si>
  <si>
    <t xml:space="preserve">  Reps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</si>
</sst>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  <numFmt numFmtId="165" formatCode="#,##0.0"/>
    <numFmt numFmtId="166" formatCode="0.00000"/>
    <numFmt numFmtId="167" formatCode="0.0"/>
    <numFmt numFmtId="168" formatCode="#,##0.0000"/>
    <numFmt numFmtId="169" formatCode="0.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0000"/>
    <numFmt numFmtId="175" formatCode="#,##0.000000"/>
    <numFmt numFmtId="176" formatCode="#,##0.0000000"/>
    <numFmt numFmtId="177" formatCode="[$-807]dddd\,\ d\.\ mmmm\ yyyy"/>
    <numFmt numFmtId="178" formatCode="_ * #,##0.0_ ;_ * \-#,##0.0_ ;_ * &quot;-&quot;??_ ;_ @_ "/>
    <numFmt numFmtId="179" formatCode="_ * #,##0.0_ ;_ * \-#,##0.0_ ;_ * &quot;-&quot;?_ ;_ @_ "/>
    <numFmt numFmtId="180" formatCode="0.000000"/>
    <numFmt numFmtId="181" formatCode="0.000"/>
    <numFmt numFmtId="182" formatCode="dd/mm/yyyy;@"/>
    <numFmt numFmtId="183" formatCode="_ * #,##0_ ;_ * \-#,##0_ ;_ * &quot;-&quot;??_ ;_ @_ "/>
    <numFmt numFmtId="184" formatCode="0.0000000"/>
    <numFmt numFmtId="185" formatCode="0.00000000"/>
    <numFmt numFmtId="186" formatCode="0.0%"/>
    <numFmt numFmtId="187" formatCode="[$-807]dddd\,\ d/\ mmmm\ yyyy;@"/>
    <numFmt numFmtId="188" formatCode="[$-F800]dddd\,\ mmmm\ dd\,\ yyyy"/>
    <numFmt numFmtId="189" formatCode="[$-F800]"/>
    <numFmt numFmtId="190" formatCode="[$-807]dddd\,\ "/>
    <numFmt numFmtId="191" formatCode="mmmm\ yyyy;@"/>
    <numFmt numFmtId="192" formatCode="dd\,\ "/>
    <numFmt numFmtId="193" formatCode="[$-807]dd\,\ "/>
    <numFmt numFmtId="194" formatCode="d/mm/yy;@"/>
    <numFmt numFmtId="195" formatCode="[$-F800]dd\,\ mmmm\ dd\,\ yyyy"/>
    <numFmt numFmtId="196" formatCode="[$-F800]ddd\,\ mmmm\ dd\,\ yyyy"/>
    <numFmt numFmtId="197" formatCode="[$-F800]d\,\ mmmm\ dd\,\ yyyy"/>
    <numFmt numFmtId="198" formatCode="[$-807]ddd\,\ d/\ mmmm\ yyyy;@"/>
    <numFmt numFmtId="199" formatCode="[$-807]ddd\,\ d/\ mmm\ yyyy;@"/>
    <numFmt numFmtId="200" formatCode="[$-807]ddd"/>
    <numFmt numFmtId="201" formatCode="d/\ mmm\ yyyy"/>
    <numFmt numFmtId="202" formatCode="dd/mm/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 horizontal="center" textRotation="90" wrapText="1"/>
    </xf>
    <xf numFmtId="165" fontId="0" fillId="0" borderId="2" xfId="0" applyNumberFormat="1" applyBorder="1" applyAlignment="1">
      <alignment horizontal="center" textRotation="90" wrapText="1"/>
    </xf>
    <xf numFmtId="165" fontId="0" fillId="0" borderId="3" xfId="0" applyNumberFormat="1" applyBorder="1" applyAlignment="1">
      <alignment horizontal="center" textRotation="90" wrapText="1"/>
    </xf>
    <xf numFmtId="165" fontId="0" fillId="0" borderId="4" xfId="0" applyNumberFormat="1" applyBorder="1" applyAlignment="1">
      <alignment horizontal="center" textRotation="90" wrapText="1"/>
    </xf>
    <xf numFmtId="166" fontId="0" fillId="0" borderId="4" xfId="0" applyNumberFormat="1" applyBorder="1" applyAlignment="1">
      <alignment horizontal="center" textRotation="90" wrapText="1"/>
    </xf>
    <xf numFmtId="165" fontId="0" fillId="0" borderId="2" xfId="0" applyNumberFormat="1" applyFont="1" applyBorder="1" applyAlignment="1">
      <alignment horizontal="center" textRotation="90" wrapText="1"/>
    </xf>
    <xf numFmtId="3" fontId="4" fillId="2" borderId="2" xfId="0" applyNumberFormat="1" applyFont="1" applyFill="1" applyBorder="1" applyAlignment="1">
      <alignment horizontal="center" textRotation="90" wrapText="1"/>
    </xf>
    <xf numFmtId="165" fontId="0" fillId="0" borderId="1" xfId="0" applyNumberFormat="1" applyBorder="1" applyAlignment="1">
      <alignment horizontal="center" textRotation="90" wrapText="1"/>
    </xf>
    <xf numFmtId="166" fontId="0" fillId="0" borderId="2" xfId="0" applyNumberFormat="1" applyBorder="1" applyAlignment="1">
      <alignment horizontal="center" textRotation="90" wrapText="1"/>
    </xf>
    <xf numFmtId="0" fontId="0" fillId="2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top"/>
    </xf>
    <xf numFmtId="165" fontId="0" fillId="0" borderId="7" xfId="0" applyNumberFormat="1" applyFont="1" applyFill="1" applyBorder="1" applyAlignment="1">
      <alignment vertical="top"/>
    </xf>
    <xf numFmtId="165" fontId="0" fillId="0" borderId="8" xfId="0" applyNumberFormat="1" applyFont="1" applyBorder="1" applyAlignment="1">
      <alignment horizontal="center" vertical="top" wrapText="1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9" xfId="0" applyNumberForma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top"/>
    </xf>
    <xf numFmtId="165" fontId="0" fillId="0" borderId="10" xfId="0" applyNumberFormat="1" applyFont="1" applyFill="1" applyBorder="1" applyAlignment="1">
      <alignment vertical="top"/>
    </xf>
    <xf numFmtId="165" fontId="0" fillId="0" borderId="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top"/>
    </xf>
    <xf numFmtId="165" fontId="0" fillId="0" borderId="14" xfId="0" applyNumberFormat="1" applyFont="1" applyFill="1" applyBorder="1" applyAlignment="1">
      <alignment vertical="top"/>
    </xf>
    <xf numFmtId="165" fontId="0" fillId="0" borderId="15" xfId="0" applyNumberFormat="1" applyFont="1" applyBorder="1" applyAlignment="1">
      <alignment horizontal="center" vertical="top" wrapText="1"/>
    </xf>
    <xf numFmtId="165" fontId="0" fillId="0" borderId="14" xfId="0" applyNumberFormat="1" applyFont="1" applyBorder="1" applyAlignment="1">
      <alignment horizontal="center" vertical="top" wrapText="1"/>
    </xf>
    <xf numFmtId="165" fontId="0" fillId="0" borderId="1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6" fontId="0" fillId="0" borderId="13" xfId="0" applyNumberForma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3" borderId="5" xfId="0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0" borderId="6" xfId="0" applyNumberFormat="1" applyBorder="1" applyAlignment="1">
      <alignment horizontal="right"/>
    </xf>
    <xf numFmtId="165" fontId="5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3" borderId="11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65" fontId="0" fillId="0" borderId="6" xfId="0" applyNumberFormat="1" applyFont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165" fontId="0" fillId="0" borderId="9" xfId="0" applyNumberFormat="1" applyFont="1" applyBorder="1" applyAlignment="1">
      <alignment horizontal="center" vertical="top" wrapText="1"/>
    </xf>
    <xf numFmtId="0" fontId="0" fillId="3" borderId="12" xfId="0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 vertical="top" wrapText="1"/>
    </xf>
    <xf numFmtId="0" fontId="0" fillId="4" borderId="5" xfId="0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vertical="top"/>
    </xf>
    <xf numFmtId="166" fontId="0" fillId="0" borderId="0" xfId="0" applyNumberFormat="1" applyAlignment="1">
      <alignment horizontal="right"/>
    </xf>
    <xf numFmtId="0" fontId="0" fillId="4" borderId="12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vertical="top"/>
    </xf>
    <xf numFmtId="0" fontId="0" fillId="4" borderId="11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166" fontId="0" fillId="0" borderId="15" xfId="0" applyNumberFormat="1" applyBorder="1" applyAlignment="1">
      <alignment horizontal="right"/>
    </xf>
    <xf numFmtId="0" fontId="0" fillId="5" borderId="5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165" fontId="5" fillId="0" borderId="15" xfId="0" applyNumberFormat="1" applyFont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 vertical="top" wrapText="1"/>
    </xf>
    <xf numFmtId="166" fontId="0" fillId="0" borderId="2" xfId="0" applyNumberFormat="1" applyBorder="1" applyAlignment="1">
      <alignment horizontal="right"/>
    </xf>
    <xf numFmtId="167" fontId="0" fillId="0" borderId="8" xfId="0" applyNumberFormat="1" applyFont="1" applyFill="1" applyBorder="1" applyAlignment="1">
      <alignment/>
    </xf>
    <xf numFmtId="165" fontId="5" fillId="0" borderId="6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vertical="top" wrapText="1"/>
    </xf>
    <xf numFmtId="0" fontId="0" fillId="6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/>
    </xf>
    <xf numFmtId="165" fontId="0" fillId="0" borderId="15" xfId="0" applyNumberFormat="1" applyFill="1" applyBorder="1" applyAlignment="1">
      <alignment horizontal="right"/>
    </xf>
    <xf numFmtId="0" fontId="0" fillId="7" borderId="11" xfId="0" applyFont="1" applyFill="1" applyBorder="1" applyAlignment="1">
      <alignment horizontal="center"/>
    </xf>
    <xf numFmtId="0" fontId="0" fillId="7" borderId="9" xfId="0" applyFont="1" applyFill="1" applyBorder="1" applyAlignment="1">
      <alignment vertical="top"/>
    </xf>
    <xf numFmtId="0" fontId="0" fillId="7" borderId="12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165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8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8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top"/>
    </xf>
    <xf numFmtId="165" fontId="0" fillId="0" borderId="2" xfId="0" applyNumberFormat="1" applyBorder="1" applyAlignment="1">
      <alignment/>
    </xf>
    <xf numFmtId="165" fontId="0" fillId="0" borderId="4" xfId="0" applyNumberFormat="1" applyFont="1" applyBorder="1" applyAlignment="1">
      <alignment horizontal="center" vertical="top" wrapText="1"/>
    </xf>
    <xf numFmtId="165" fontId="0" fillId="0" borderId="4" xfId="0" applyNumberForma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8" borderId="11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18" customWidth="1"/>
    <col min="2" max="2" width="21.28125" style="146" customWidth="1"/>
    <col min="3" max="3" width="7.421875" style="71" customWidth="1"/>
    <col min="4" max="5" width="5.57421875" style="17" bestFit="1" customWidth="1"/>
    <col min="6" max="6" width="7.00390625" style="17" bestFit="1" customWidth="1"/>
    <col min="7" max="7" width="6.8515625" style="147" bestFit="1" customWidth="1"/>
    <col min="8" max="8" width="3.57421875" style="147" bestFit="1" customWidth="1"/>
    <col min="9" max="10" width="4.57421875" style="147" bestFit="1" customWidth="1"/>
    <col min="11" max="11" width="7.8515625" style="147" bestFit="1" customWidth="1"/>
    <col min="12" max="12" width="6.8515625" style="147" bestFit="1" customWidth="1"/>
    <col min="13" max="13" width="4.57421875" style="147" bestFit="1" customWidth="1"/>
    <col min="14" max="14" width="6.8515625" style="147" bestFit="1" customWidth="1"/>
    <col min="15" max="15" width="8.140625" style="53" bestFit="1" customWidth="1"/>
    <col min="16" max="16" width="4.140625" style="19" bestFit="1" customWidth="1"/>
    <col min="17" max="17" width="6.8515625" style="140" bestFit="1" customWidth="1"/>
    <col min="18" max="18" width="6.8515625" style="118" bestFit="1" customWidth="1"/>
    <col min="19" max="19" width="0.5625" style="118" customWidth="1"/>
    <col min="20" max="20" width="8.8515625" style="66" customWidth="1"/>
  </cols>
  <sheetData>
    <row r="1" spans="1:20" ht="119.25" customHeight="1" thickBot="1">
      <c r="A1" s="1" t="s">
        <v>241</v>
      </c>
      <c r="B1" s="150" t="s">
        <v>0</v>
      </c>
      <c r="C1" s="151"/>
      <c r="D1" s="2" t="s">
        <v>1</v>
      </c>
      <c r="E1" s="3" t="s">
        <v>2</v>
      </c>
      <c r="F1" s="4" t="s">
        <v>243</v>
      </c>
      <c r="G1" s="3" t="s">
        <v>3</v>
      </c>
      <c r="H1" s="4" t="s">
        <v>213</v>
      </c>
      <c r="I1" s="2" t="s">
        <v>4</v>
      </c>
      <c r="J1" s="2" t="s">
        <v>5</v>
      </c>
      <c r="K1" s="2" t="s">
        <v>244</v>
      </c>
      <c r="L1" s="3" t="s">
        <v>6</v>
      </c>
      <c r="M1" s="4" t="s">
        <v>242</v>
      </c>
      <c r="N1" s="3" t="s">
        <v>7</v>
      </c>
      <c r="O1" s="5" t="s">
        <v>8</v>
      </c>
      <c r="P1" s="6" t="s">
        <v>9</v>
      </c>
      <c r="Q1" s="7" t="s">
        <v>245</v>
      </c>
      <c r="R1" s="3" t="s">
        <v>10</v>
      </c>
      <c r="S1" s="8"/>
      <c r="T1" s="9" t="s">
        <v>8</v>
      </c>
    </row>
    <row r="2" spans="1:20" ht="12.75">
      <c r="A2" s="10" t="s">
        <v>214</v>
      </c>
      <c r="B2" s="11" t="s">
        <v>11</v>
      </c>
      <c r="C2" s="12">
        <v>174.507539</v>
      </c>
      <c r="D2" s="13">
        <f aca="true" t="shared" si="0" ref="D2:D33">SQRT(C2)</f>
        <v>13.2101301658992</v>
      </c>
      <c r="E2" s="14"/>
      <c r="F2" s="15">
        <f aca="true" t="shared" si="1" ref="F2:F16">D2/E$16*27</f>
        <v>6.203124459786482</v>
      </c>
      <c r="G2" s="16"/>
      <c r="H2" s="15"/>
      <c r="I2" s="17"/>
      <c r="J2" s="17"/>
      <c r="K2" s="17">
        <f aca="true" t="shared" si="2" ref="K2:K16">F2</f>
        <v>6.203124459786482</v>
      </c>
      <c r="L2" s="16"/>
      <c r="M2" s="15">
        <f aca="true" t="shared" si="3" ref="M2:M33">ROUND(K2,0)</f>
        <v>6</v>
      </c>
      <c r="N2" s="16"/>
      <c r="O2" s="18"/>
      <c r="Q2" s="20">
        <f aca="true" t="shared" si="4" ref="Q2:Q33">M2+P2</f>
        <v>6</v>
      </c>
      <c r="R2" s="21"/>
      <c r="S2" s="22"/>
      <c r="T2"/>
    </row>
    <row r="3" spans="1:20" ht="12.75">
      <c r="A3" s="23" t="s">
        <v>214</v>
      </c>
      <c r="B3" s="24" t="s">
        <v>12</v>
      </c>
      <c r="C3" s="25">
        <v>25.199609</v>
      </c>
      <c r="D3" s="26">
        <f t="shared" si="0"/>
        <v>5.0199212145212</v>
      </c>
      <c r="E3" s="27"/>
      <c r="F3" s="15">
        <f t="shared" si="1"/>
        <v>2.3572209872981147</v>
      </c>
      <c r="G3" s="16"/>
      <c r="H3" s="15"/>
      <c r="I3" s="17"/>
      <c r="J3" s="17"/>
      <c r="K3" s="17">
        <f t="shared" si="2"/>
        <v>2.3572209872981147</v>
      </c>
      <c r="L3" s="16"/>
      <c r="M3" s="15">
        <f t="shared" si="3"/>
        <v>2</v>
      </c>
      <c r="N3" s="16"/>
      <c r="O3" s="18"/>
      <c r="Q3" s="20">
        <f t="shared" si="4"/>
        <v>2</v>
      </c>
      <c r="R3" s="21"/>
      <c r="S3" s="22"/>
      <c r="T3"/>
    </row>
    <row r="4" spans="1:20" ht="12.75">
      <c r="A4" s="23" t="s">
        <v>214</v>
      </c>
      <c r="B4" s="24" t="s">
        <v>13</v>
      </c>
      <c r="C4" s="25">
        <v>22.400835</v>
      </c>
      <c r="D4" s="26">
        <f t="shared" si="0"/>
        <v>4.7329520386329715</v>
      </c>
      <c r="E4" s="27"/>
      <c r="F4" s="15">
        <f t="shared" si="1"/>
        <v>2.2224679234144427</v>
      </c>
      <c r="G4" s="16"/>
      <c r="H4" s="15"/>
      <c r="I4" s="17"/>
      <c r="J4" s="17"/>
      <c r="K4" s="17">
        <f t="shared" si="2"/>
        <v>2.2224679234144427</v>
      </c>
      <c r="L4" s="16"/>
      <c r="M4" s="15">
        <f t="shared" si="3"/>
        <v>2</v>
      </c>
      <c r="N4" s="16"/>
      <c r="O4" s="18"/>
      <c r="Q4" s="20">
        <f t="shared" si="4"/>
        <v>2</v>
      </c>
      <c r="R4" s="21"/>
      <c r="S4" s="22"/>
      <c r="T4"/>
    </row>
    <row r="5" spans="1:20" ht="12.75">
      <c r="A5" s="23" t="s">
        <v>214</v>
      </c>
      <c r="B5" s="24" t="s">
        <v>14</v>
      </c>
      <c r="C5" s="25">
        <v>20.549221</v>
      </c>
      <c r="D5" s="26">
        <f t="shared" si="0"/>
        <v>4.53312486040259</v>
      </c>
      <c r="E5" s="16"/>
      <c r="F5" s="15">
        <f t="shared" si="1"/>
        <v>2.1286344152321544</v>
      </c>
      <c r="G5" s="16"/>
      <c r="H5" s="15"/>
      <c r="I5" s="17"/>
      <c r="J5" s="17"/>
      <c r="K5" s="17">
        <f t="shared" si="2"/>
        <v>2.1286344152321544</v>
      </c>
      <c r="L5" s="16"/>
      <c r="M5" s="15">
        <f t="shared" si="3"/>
        <v>2</v>
      </c>
      <c r="N5" s="16"/>
      <c r="O5" s="18"/>
      <c r="Q5" s="20">
        <f t="shared" si="4"/>
        <v>2</v>
      </c>
      <c r="R5" s="21"/>
      <c r="S5" s="22"/>
      <c r="T5"/>
    </row>
    <row r="6" spans="1:20" ht="12.75">
      <c r="A6" s="23" t="s">
        <v>214</v>
      </c>
      <c r="B6" s="24" t="s">
        <v>15</v>
      </c>
      <c r="C6" s="25">
        <v>17.812961</v>
      </c>
      <c r="D6" s="26">
        <f t="shared" si="0"/>
        <v>4.220540368246701</v>
      </c>
      <c r="E6" s="16"/>
      <c r="F6" s="15">
        <f t="shared" si="1"/>
        <v>1.981853082672125</v>
      </c>
      <c r="G6" s="16"/>
      <c r="H6" s="15"/>
      <c r="I6" s="17"/>
      <c r="J6" s="17"/>
      <c r="K6" s="17">
        <f t="shared" si="2"/>
        <v>1.981853082672125</v>
      </c>
      <c r="L6" s="16"/>
      <c r="M6" s="15">
        <f t="shared" si="3"/>
        <v>2</v>
      </c>
      <c r="N6" s="16"/>
      <c r="O6" s="18"/>
      <c r="Q6" s="20">
        <f t="shared" si="4"/>
        <v>2</v>
      </c>
      <c r="R6" s="21"/>
      <c r="S6" s="22"/>
      <c r="T6"/>
    </row>
    <row r="7" spans="1:20" ht="12.75">
      <c r="A7" s="23" t="s">
        <v>214</v>
      </c>
      <c r="B7" s="24" t="s">
        <v>16</v>
      </c>
      <c r="C7" s="25">
        <v>13.5</v>
      </c>
      <c r="D7" s="26">
        <f t="shared" si="0"/>
        <v>3.6742346141747673</v>
      </c>
      <c r="E7" s="16"/>
      <c r="F7" s="15">
        <f t="shared" si="1"/>
        <v>1.725322485089248</v>
      </c>
      <c r="G7" s="16"/>
      <c r="H7" s="15"/>
      <c r="I7" s="17"/>
      <c r="J7" s="17"/>
      <c r="K7" s="17">
        <f t="shared" si="2"/>
        <v>1.725322485089248</v>
      </c>
      <c r="L7" s="16"/>
      <c r="M7" s="15">
        <f t="shared" si="3"/>
        <v>2</v>
      </c>
      <c r="N7" s="16"/>
      <c r="O7" s="18"/>
      <c r="Q7" s="20">
        <f t="shared" si="4"/>
        <v>2</v>
      </c>
      <c r="R7" s="21"/>
      <c r="S7" s="22"/>
      <c r="T7"/>
    </row>
    <row r="8" spans="1:20" ht="12.75">
      <c r="A8" s="23" t="s">
        <v>214</v>
      </c>
      <c r="B8" s="24" t="s">
        <v>17</v>
      </c>
      <c r="C8" s="25">
        <v>13.30041</v>
      </c>
      <c r="D8" s="26">
        <f t="shared" si="0"/>
        <v>3.646972717199842</v>
      </c>
      <c r="E8" s="27"/>
      <c r="F8" s="15">
        <f t="shared" si="1"/>
        <v>1.712521026070935</v>
      </c>
      <c r="G8" s="16"/>
      <c r="H8" s="15"/>
      <c r="I8" s="17"/>
      <c r="J8" s="17"/>
      <c r="K8" s="17">
        <f t="shared" si="2"/>
        <v>1.712521026070935</v>
      </c>
      <c r="L8" s="16"/>
      <c r="M8" s="15">
        <f t="shared" si="3"/>
        <v>2</v>
      </c>
      <c r="N8" s="16"/>
      <c r="O8" s="18"/>
      <c r="Q8" s="20">
        <f t="shared" si="4"/>
        <v>2</v>
      </c>
      <c r="R8" s="21"/>
      <c r="S8" s="22"/>
      <c r="T8"/>
    </row>
    <row r="9" spans="1:20" ht="12.75">
      <c r="A9" s="23" t="s">
        <v>214</v>
      </c>
      <c r="B9" s="24" t="s">
        <v>18</v>
      </c>
      <c r="C9" s="25">
        <v>11.176026</v>
      </c>
      <c r="D9" s="26">
        <f t="shared" si="0"/>
        <v>3.343056386003682</v>
      </c>
      <c r="E9" s="16"/>
      <c r="F9" s="15">
        <f t="shared" si="1"/>
        <v>1.5698100304868017</v>
      </c>
      <c r="G9" s="16"/>
      <c r="H9" s="15"/>
      <c r="I9" s="17"/>
      <c r="J9" s="17"/>
      <c r="K9" s="17">
        <f t="shared" si="2"/>
        <v>1.5698100304868017</v>
      </c>
      <c r="L9" s="16"/>
      <c r="M9" s="15">
        <f t="shared" si="3"/>
        <v>2</v>
      </c>
      <c r="N9" s="16"/>
      <c r="O9" s="18"/>
      <c r="Q9" s="20">
        <f t="shared" si="4"/>
        <v>2</v>
      </c>
      <c r="R9" s="21"/>
      <c r="S9" s="22"/>
      <c r="T9"/>
    </row>
    <row r="10" spans="1:20" ht="12.75">
      <c r="A10" s="23" t="s">
        <v>214</v>
      </c>
      <c r="B10" s="24" t="s">
        <v>19</v>
      </c>
      <c r="C10" s="25">
        <v>9.877292</v>
      </c>
      <c r="D10" s="26">
        <f t="shared" si="0"/>
        <v>3.142815934794782</v>
      </c>
      <c r="E10" s="27"/>
      <c r="F10" s="15">
        <f t="shared" si="1"/>
        <v>1.4757824603468022</v>
      </c>
      <c r="G10" s="16"/>
      <c r="H10" s="15"/>
      <c r="I10" s="17"/>
      <c r="J10" s="17"/>
      <c r="K10" s="17">
        <f t="shared" si="2"/>
        <v>1.4757824603468022</v>
      </c>
      <c r="L10" s="16"/>
      <c r="M10" s="15">
        <f t="shared" si="3"/>
        <v>1</v>
      </c>
      <c r="N10" s="16"/>
      <c r="O10" s="18"/>
      <c r="Q10" s="20">
        <f t="shared" si="4"/>
        <v>1</v>
      </c>
      <c r="R10" s="21"/>
      <c r="S10" s="22"/>
      <c r="T10"/>
    </row>
    <row r="11" spans="1:20" ht="12.75">
      <c r="A11" s="23" t="s">
        <v>214</v>
      </c>
      <c r="B11" s="24" t="s">
        <v>20</v>
      </c>
      <c r="C11" s="25">
        <v>7.154237</v>
      </c>
      <c r="D11" s="26">
        <f t="shared" si="0"/>
        <v>2.674740548165373</v>
      </c>
      <c r="E11" s="16"/>
      <c r="F11" s="15">
        <f t="shared" si="1"/>
        <v>1.2559867548267982</v>
      </c>
      <c r="G11" s="16"/>
      <c r="H11" s="15"/>
      <c r="I11" s="17"/>
      <c r="J11" s="17"/>
      <c r="K11" s="17">
        <f t="shared" si="2"/>
        <v>1.2559867548267982</v>
      </c>
      <c r="L11" s="16"/>
      <c r="M11" s="15">
        <f t="shared" si="3"/>
        <v>1</v>
      </c>
      <c r="N11" s="16"/>
      <c r="O11" s="18"/>
      <c r="Q11" s="20">
        <f t="shared" si="4"/>
        <v>1</v>
      </c>
      <c r="R11" s="21"/>
      <c r="S11" s="22"/>
      <c r="T11"/>
    </row>
    <row r="12" spans="1:20" ht="12.75">
      <c r="A12" s="23" t="s">
        <v>214</v>
      </c>
      <c r="B12" s="24" t="s">
        <v>21</v>
      </c>
      <c r="C12" s="25">
        <v>5.612685</v>
      </c>
      <c r="D12" s="26">
        <f t="shared" si="0"/>
        <v>2.369110592606432</v>
      </c>
      <c r="E12" s="16"/>
      <c r="F12" s="15">
        <f t="shared" si="1"/>
        <v>1.1124710869899193</v>
      </c>
      <c r="G12" s="16"/>
      <c r="H12" s="15"/>
      <c r="I12" s="17"/>
      <c r="J12" s="17"/>
      <c r="K12" s="17">
        <f t="shared" si="2"/>
        <v>1.1124710869899193</v>
      </c>
      <c r="L12" s="16"/>
      <c r="M12" s="15">
        <f t="shared" si="3"/>
        <v>1</v>
      </c>
      <c r="N12" s="16"/>
      <c r="O12" s="18"/>
      <c r="Q12" s="20">
        <f t="shared" si="4"/>
        <v>1</v>
      </c>
      <c r="R12" s="21"/>
      <c r="S12" s="22"/>
      <c r="T12"/>
    </row>
    <row r="13" spans="1:20" ht="12.75">
      <c r="A13" s="23" t="s">
        <v>214</v>
      </c>
      <c r="B13" s="24" t="s">
        <v>22</v>
      </c>
      <c r="C13" s="25">
        <v>5.16651</v>
      </c>
      <c r="D13" s="26">
        <f t="shared" si="0"/>
        <v>2.272995820497697</v>
      </c>
      <c r="E13" s="27"/>
      <c r="F13" s="15">
        <f t="shared" si="1"/>
        <v>1.0673381559493482</v>
      </c>
      <c r="G13" s="16"/>
      <c r="H13" s="15"/>
      <c r="I13" s="17"/>
      <c r="J13" s="17"/>
      <c r="K13" s="17">
        <f t="shared" si="2"/>
        <v>1.0673381559493482</v>
      </c>
      <c r="L13" s="16"/>
      <c r="M13" s="15">
        <f t="shared" si="3"/>
        <v>1</v>
      </c>
      <c r="N13" s="16"/>
      <c r="O13" s="18"/>
      <c r="Q13" s="20">
        <f t="shared" si="4"/>
        <v>1</v>
      </c>
      <c r="R13" s="21"/>
      <c r="S13" s="22"/>
      <c r="T13"/>
    </row>
    <row r="14" spans="1:20" ht="12.75">
      <c r="A14" s="23" t="s">
        <v>214</v>
      </c>
      <c r="B14" s="24" t="s">
        <v>23</v>
      </c>
      <c r="C14" s="25">
        <v>3.989703</v>
      </c>
      <c r="D14" s="26">
        <f t="shared" si="0"/>
        <v>1.9974240911734293</v>
      </c>
      <c r="E14" s="27"/>
      <c r="F14" s="15">
        <f t="shared" si="1"/>
        <v>0.937937028698558</v>
      </c>
      <c r="G14" s="16"/>
      <c r="H14" s="15"/>
      <c r="I14" s="17"/>
      <c r="J14" s="17"/>
      <c r="K14" s="17">
        <f t="shared" si="2"/>
        <v>0.937937028698558</v>
      </c>
      <c r="L14" s="16"/>
      <c r="M14" s="15">
        <f t="shared" si="3"/>
        <v>1</v>
      </c>
      <c r="N14" s="16"/>
      <c r="O14" s="18"/>
      <c r="Q14" s="20">
        <f t="shared" si="4"/>
        <v>1</v>
      </c>
      <c r="R14" s="21"/>
      <c r="S14" s="22"/>
      <c r="T14"/>
    </row>
    <row r="15" spans="1:20" ht="12.75">
      <c r="A15" s="23" t="s">
        <v>214</v>
      </c>
      <c r="B15" s="24" t="s">
        <v>24</v>
      </c>
      <c r="C15" s="25">
        <v>1.883051</v>
      </c>
      <c r="D15" s="26">
        <f t="shared" si="0"/>
        <v>1.3722430542728208</v>
      </c>
      <c r="E15" s="27"/>
      <c r="F15" s="15">
        <f t="shared" si="1"/>
        <v>0.6443687040045474</v>
      </c>
      <c r="G15" s="16"/>
      <c r="H15" s="15"/>
      <c r="I15" s="17"/>
      <c r="J15" s="17"/>
      <c r="K15" s="17">
        <f t="shared" si="2"/>
        <v>0.6443687040045474</v>
      </c>
      <c r="L15" s="16"/>
      <c r="M15" s="15">
        <f t="shared" si="3"/>
        <v>1</v>
      </c>
      <c r="N15" s="16"/>
      <c r="O15" s="18"/>
      <c r="Q15" s="20">
        <f t="shared" si="4"/>
        <v>1</v>
      </c>
      <c r="R15" s="21"/>
      <c r="S15" s="22"/>
      <c r="T15"/>
    </row>
    <row r="16" spans="1:20" ht="13.5" thickBot="1">
      <c r="A16" s="28" t="s">
        <v>214</v>
      </c>
      <c r="B16" s="29" t="s">
        <v>25</v>
      </c>
      <c r="C16" s="30">
        <v>1.66087</v>
      </c>
      <c r="D16" s="26">
        <f t="shared" si="0"/>
        <v>1.28874745392571</v>
      </c>
      <c r="E16" s="56">
        <f>SUM(D2:D16)</f>
        <v>57.499009860517205</v>
      </c>
      <c r="F16" s="15">
        <f t="shared" si="1"/>
        <v>0.6051613991337202</v>
      </c>
      <c r="G16" s="56">
        <f>SUM(F2:F16)</f>
        <v>27</v>
      </c>
      <c r="H16" s="15"/>
      <c r="I16" s="17"/>
      <c r="J16" s="17"/>
      <c r="K16" s="17">
        <f t="shared" si="2"/>
        <v>0.6051613991337202</v>
      </c>
      <c r="L16" s="56">
        <f>SUM(K2:K16)</f>
        <v>27</v>
      </c>
      <c r="M16" s="15">
        <f t="shared" si="3"/>
        <v>1</v>
      </c>
      <c r="N16" s="56">
        <f>SUM(M2:M16)</f>
        <v>27</v>
      </c>
      <c r="O16" s="18"/>
      <c r="Q16" s="20">
        <f t="shared" si="4"/>
        <v>1</v>
      </c>
      <c r="R16" s="56">
        <f>SUM(Q2:Q16)</f>
        <v>27</v>
      </c>
      <c r="S16" s="22"/>
      <c r="T16" s="45"/>
    </row>
    <row r="17" spans="1:20" ht="12.75">
      <c r="A17" s="23" t="s">
        <v>215</v>
      </c>
      <c r="B17" s="24" t="s">
        <v>26</v>
      </c>
      <c r="C17" s="25">
        <v>75.507308</v>
      </c>
      <c r="D17" s="58">
        <f t="shared" si="0"/>
        <v>8.689494116460406</v>
      </c>
      <c r="E17" s="14"/>
      <c r="F17" s="47">
        <f>D17/E$35*27</f>
        <v>4.382405320631618</v>
      </c>
      <c r="G17" s="14"/>
      <c r="H17" s="47"/>
      <c r="I17" s="149"/>
      <c r="J17" s="149"/>
      <c r="K17" s="48">
        <f>F17/I$28*J$28</f>
        <v>3.660222078979704</v>
      </c>
      <c r="L17" s="14"/>
      <c r="M17" s="47">
        <f t="shared" si="3"/>
        <v>4</v>
      </c>
      <c r="N17" s="14"/>
      <c r="O17" s="49">
        <f aca="true" t="shared" si="5" ref="O17:O70">M17-K17</f>
        <v>0.3397779210202958</v>
      </c>
      <c r="P17" s="50"/>
      <c r="Q17" s="60">
        <f t="shared" si="4"/>
        <v>4</v>
      </c>
      <c r="R17" s="51"/>
      <c r="S17" s="22"/>
      <c r="T17">
        <v>-0.06771866917507285</v>
      </c>
    </row>
    <row r="18" spans="1:20" ht="12.75">
      <c r="A18" s="23" t="s">
        <v>215</v>
      </c>
      <c r="B18" s="24" t="s">
        <v>27</v>
      </c>
      <c r="C18" s="25">
        <v>48.601098</v>
      </c>
      <c r="D18" s="61">
        <f t="shared" si="0"/>
        <v>6.971448773389933</v>
      </c>
      <c r="E18" s="16"/>
      <c r="F18" s="15">
        <f aca="true" t="shared" si="6" ref="F18:F35">D18/E$35*27</f>
        <v>3.5159370370181926</v>
      </c>
      <c r="G18" s="16"/>
      <c r="H18" s="15"/>
      <c r="I18" s="38"/>
      <c r="J18" s="38"/>
      <c r="K18" s="17">
        <f aca="true" t="shared" si="7" ref="K18:K28">F18/I$28*J$28</f>
        <v>2.9365404223591303</v>
      </c>
      <c r="L18" s="16"/>
      <c r="M18" s="15">
        <f t="shared" si="3"/>
        <v>3</v>
      </c>
      <c r="N18" s="16"/>
      <c r="O18" s="18">
        <f t="shared" si="5"/>
        <v>0.06345957764086974</v>
      </c>
      <c r="Q18" s="20">
        <f t="shared" si="4"/>
        <v>3</v>
      </c>
      <c r="R18" s="21"/>
      <c r="S18" s="22"/>
      <c r="T18">
        <v>-0.002435313849339593</v>
      </c>
    </row>
    <row r="19" spans="1:20" ht="12.75">
      <c r="A19" s="23" t="s">
        <v>215</v>
      </c>
      <c r="B19" s="24" t="s">
        <v>28</v>
      </c>
      <c r="C19" s="25">
        <v>24.096669</v>
      </c>
      <c r="D19" s="61">
        <f t="shared" si="0"/>
        <v>4.90883580902845</v>
      </c>
      <c r="E19" s="16"/>
      <c r="F19" s="15">
        <f t="shared" si="6"/>
        <v>2.475691666197507</v>
      </c>
      <c r="G19" s="16"/>
      <c r="H19" s="15"/>
      <c r="I19" s="38"/>
      <c r="J19" s="38"/>
      <c r="K19" s="17">
        <f t="shared" si="7"/>
        <v>2.067718669175073</v>
      </c>
      <c r="L19" s="16"/>
      <c r="M19" s="15">
        <f t="shared" si="3"/>
        <v>2</v>
      </c>
      <c r="N19" s="16"/>
      <c r="O19" s="18">
        <f t="shared" si="5"/>
        <v>-0.06771866917507285</v>
      </c>
      <c r="Q19" s="20">
        <f t="shared" si="4"/>
        <v>2</v>
      </c>
      <c r="R19" s="21"/>
      <c r="S19" s="22"/>
      <c r="T19">
        <v>0</v>
      </c>
    </row>
    <row r="20" spans="1:20" ht="12.75">
      <c r="A20" s="23" t="s">
        <v>215</v>
      </c>
      <c r="B20" s="24" t="s">
        <v>29</v>
      </c>
      <c r="C20" s="25">
        <v>22.599098</v>
      </c>
      <c r="D20" s="61">
        <f t="shared" si="0"/>
        <v>4.753850860092268</v>
      </c>
      <c r="E20" s="16"/>
      <c r="F20" s="15">
        <f t="shared" si="6"/>
        <v>2.397527522723478</v>
      </c>
      <c r="G20" s="16"/>
      <c r="H20" s="39"/>
      <c r="I20" s="38"/>
      <c r="J20" s="38"/>
      <c r="K20" s="17">
        <f t="shared" si="7"/>
        <v>2.0024353138493396</v>
      </c>
      <c r="L20" s="16"/>
      <c r="M20" s="15">
        <f t="shared" si="3"/>
        <v>2</v>
      </c>
      <c r="N20" s="16"/>
      <c r="O20" s="18">
        <f t="shared" si="5"/>
        <v>-0.002435313849339593</v>
      </c>
      <c r="Q20" s="20">
        <f t="shared" si="4"/>
        <v>2</v>
      </c>
      <c r="R20" s="21"/>
      <c r="S20" s="22"/>
      <c r="T20">
        <v>0</v>
      </c>
    </row>
    <row r="21" spans="1:20" ht="12.75">
      <c r="A21" s="23" t="s">
        <v>215</v>
      </c>
      <c r="B21" s="24" t="s">
        <v>30</v>
      </c>
      <c r="C21" s="25">
        <v>18.565269</v>
      </c>
      <c r="D21" s="61">
        <f t="shared" si="0"/>
        <v>4.308743320273326</v>
      </c>
      <c r="E21" s="16"/>
      <c r="F21" s="15">
        <f t="shared" si="6"/>
        <v>2.173044759444922</v>
      </c>
      <c r="G21" s="16"/>
      <c r="H21" s="39"/>
      <c r="I21" s="38"/>
      <c r="J21" s="38"/>
      <c r="K21" s="17">
        <f t="shared" si="7"/>
        <v>1.8149454067350146</v>
      </c>
      <c r="L21" s="16"/>
      <c r="M21" s="15">
        <f t="shared" si="3"/>
        <v>2</v>
      </c>
      <c r="N21" s="16"/>
      <c r="O21" s="18">
        <f t="shared" si="5"/>
        <v>0.1850545932649854</v>
      </c>
      <c r="Q21" s="20">
        <f t="shared" si="4"/>
        <v>2</v>
      </c>
      <c r="R21" s="21"/>
      <c r="S21" s="22"/>
      <c r="T21">
        <v>0</v>
      </c>
    </row>
    <row r="22" spans="1:20" ht="12.75">
      <c r="A22" s="23" t="s">
        <v>215</v>
      </c>
      <c r="B22" s="24" t="s">
        <v>31</v>
      </c>
      <c r="C22" s="25">
        <v>16.777547</v>
      </c>
      <c r="D22" s="61">
        <f t="shared" si="0"/>
        <v>4.096040405074149</v>
      </c>
      <c r="E22" s="16"/>
      <c r="F22" s="15">
        <f t="shared" si="6"/>
        <v>2.065771496492023</v>
      </c>
      <c r="G22" s="16"/>
      <c r="H22" s="15"/>
      <c r="I22" s="38"/>
      <c r="J22" s="38"/>
      <c r="K22" s="17">
        <f t="shared" si="7"/>
        <v>1.7253498680257364</v>
      </c>
      <c r="L22" s="16"/>
      <c r="M22" s="15">
        <f t="shared" si="3"/>
        <v>2</v>
      </c>
      <c r="N22" s="16"/>
      <c r="O22" s="18">
        <f t="shared" si="5"/>
        <v>0.2746501319742636</v>
      </c>
      <c r="Q22" s="20">
        <f t="shared" si="4"/>
        <v>2</v>
      </c>
      <c r="R22" s="21"/>
      <c r="S22" s="22"/>
      <c r="T22">
        <v>0</v>
      </c>
    </row>
    <row r="23" spans="1:20" ht="12.75">
      <c r="A23" s="23" t="s">
        <v>215</v>
      </c>
      <c r="B23" s="24" t="s">
        <v>32</v>
      </c>
      <c r="C23" s="25">
        <v>13.5</v>
      </c>
      <c r="D23" s="61">
        <f t="shared" si="0"/>
        <v>3.6742346141747673</v>
      </c>
      <c r="E23" s="27"/>
      <c r="F23" s="15">
        <f t="shared" si="6"/>
        <v>1.85304059207619</v>
      </c>
      <c r="G23" s="16"/>
      <c r="H23" s="15"/>
      <c r="I23" s="38"/>
      <c r="J23" s="38"/>
      <c r="K23" s="17">
        <f t="shared" si="7"/>
        <v>1.547675213068917</v>
      </c>
      <c r="L23" s="16"/>
      <c r="M23" s="15">
        <f t="shared" si="3"/>
        <v>2</v>
      </c>
      <c r="N23" s="16"/>
      <c r="O23" s="18">
        <f t="shared" si="5"/>
        <v>0.4523247869310829</v>
      </c>
      <c r="P23" s="19">
        <v>-1</v>
      </c>
      <c r="Q23" s="20">
        <f t="shared" si="4"/>
        <v>1</v>
      </c>
      <c r="R23" s="21"/>
      <c r="S23" s="22"/>
      <c r="T23">
        <v>0</v>
      </c>
    </row>
    <row r="24" spans="1:20" ht="12.75">
      <c r="A24" s="23" t="s">
        <v>215</v>
      </c>
      <c r="B24" s="24" t="s">
        <v>33</v>
      </c>
      <c r="C24" s="25">
        <v>13.182908</v>
      </c>
      <c r="D24" s="61">
        <f t="shared" si="0"/>
        <v>3.630827453900832</v>
      </c>
      <c r="E24" s="16"/>
      <c r="F24" s="15">
        <f t="shared" si="6"/>
        <v>1.8311488953227903</v>
      </c>
      <c r="G24" s="16"/>
      <c r="H24" s="15"/>
      <c r="I24" s="38"/>
      <c r="J24" s="38"/>
      <c r="K24" s="17">
        <f t="shared" si="7"/>
        <v>1.5293910823368986</v>
      </c>
      <c r="L24" s="16"/>
      <c r="M24" s="15">
        <f t="shared" si="3"/>
        <v>2</v>
      </c>
      <c r="N24" s="16"/>
      <c r="O24" s="18">
        <f t="shared" si="5"/>
        <v>0.4706089176631014</v>
      </c>
      <c r="P24" s="19">
        <v>-1</v>
      </c>
      <c r="Q24" s="20">
        <f t="shared" si="4"/>
        <v>1</v>
      </c>
      <c r="R24" s="21"/>
      <c r="S24" s="22"/>
      <c r="T24">
        <v>0</v>
      </c>
    </row>
    <row r="25" spans="1:20" ht="12.75">
      <c r="A25" s="23" t="s">
        <v>215</v>
      </c>
      <c r="B25" s="24" t="s">
        <v>34</v>
      </c>
      <c r="C25" s="25">
        <v>4.492689</v>
      </c>
      <c r="D25" s="61">
        <f t="shared" si="0"/>
        <v>2.1195964238505405</v>
      </c>
      <c r="E25" s="27"/>
      <c r="F25" s="15">
        <f t="shared" si="6"/>
        <v>1.0689840537297157</v>
      </c>
      <c r="G25" s="16"/>
      <c r="H25" s="15"/>
      <c r="I25" s="38"/>
      <c r="J25" s="38"/>
      <c r="K25" s="17">
        <f t="shared" si="7"/>
        <v>0.892824544803813</v>
      </c>
      <c r="L25" s="16"/>
      <c r="M25" s="15">
        <f t="shared" si="3"/>
        <v>1</v>
      </c>
      <c r="N25" s="16"/>
      <c r="O25" s="18">
        <f t="shared" si="5"/>
        <v>0.10717545519618699</v>
      </c>
      <c r="Q25" s="20">
        <f t="shared" si="4"/>
        <v>1</v>
      </c>
      <c r="R25" s="21"/>
      <c r="S25" s="22"/>
      <c r="T25">
        <v>0</v>
      </c>
    </row>
    <row r="26" spans="1:20" ht="12.75">
      <c r="A26" s="23" t="s">
        <v>215</v>
      </c>
      <c r="B26" s="24" t="s">
        <v>35</v>
      </c>
      <c r="C26" s="25">
        <v>2.182852</v>
      </c>
      <c r="D26" s="61">
        <f t="shared" si="0"/>
        <v>1.4774477994162771</v>
      </c>
      <c r="E26" s="27"/>
      <c r="F26" s="15">
        <f t="shared" si="6"/>
        <v>0.7451268175499745</v>
      </c>
      <c r="G26" s="16"/>
      <c r="H26" s="39"/>
      <c r="I26" s="38"/>
      <c r="J26" s="38"/>
      <c r="K26" s="17">
        <f t="shared" si="7"/>
        <v>0.6223362353994267</v>
      </c>
      <c r="L26" s="16"/>
      <c r="M26" s="15">
        <f t="shared" si="3"/>
        <v>1</v>
      </c>
      <c r="N26" s="16"/>
      <c r="O26" s="18">
        <f t="shared" si="5"/>
        <v>0.37766376460057327</v>
      </c>
      <c r="Q26" s="20">
        <f t="shared" si="4"/>
        <v>1</v>
      </c>
      <c r="R26" s="21"/>
      <c r="S26" s="22"/>
      <c r="T26">
        <v>0.06345957764086974</v>
      </c>
    </row>
    <row r="27" spans="1:20" ht="12.75">
      <c r="A27" s="23" t="s">
        <v>215</v>
      </c>
      <c r="B27" s="24" t="s">
        <v>36</v>
      </c>
      <c r="C27" s="25">
        <v>2.127825</v>
      </c>
      <c r="D27" s="61">
        <f t="shared" si="0"/>
        <v>1.4587066188922295</v>
      </c>
      <c r="E27" s="27"/>
      <c r="F27" s="15">
        <f t="shared" si="6"/>
        <v>0.7356750073360836</v>
      </c>
      <c r="G27" s="16"/>
      <c r="H27" s="15"/>
      <c r="I27" s="38"/>
      <c r="J27" s="38"/>
      <c r="K27" s="17">
        <f t="shared" si="7"/>
        <v>0.614442003373845</v>
      </c>
      <c r="L27" s="16"/>
      <c r="M27" s="15">
        <f t="shared" si="3"/>
        <v>1</v>
      </c>
      <c r="N27" s="16"/>
      <c r="O27" s="18">
        <f t="shared" si="5"/>
        <v>0.385557996626155</v>
      </c>
      <c r="Q27" s="20">
        <f t="shared" si="4"/>
        <v>1</v>
      </c>
      <c r="R27" s="21"/>
      <c r="S27" s="22"/>
      <c r="T27">
        <v>0.10717545519618699</v>
      </c>
    </row>
    <row r="28" spans="1:20" ht="12.75">
      <c r="A28" s="23" t="s">
        <v>215</v>
      </c>
      <c r="B28" s="24" t="s">
        <v>37</v>
      </c>
      <c r="C28" s="25">
        <v>1.936181</v>
      </c>
      <c r="D28" s="61">
        <f t="shared" si="0"/>
        <v>1.3914672112558024</v>
      </c>
      <c r="E28" s="16"/>
      <c r="F28" s="15">
        <f t="shared" si="6"/>
        <v>0.701763903440656</v>
      </c>
      <c r="G28" s="16"/>
      <c r="H28" s="15"/>
      <c r="I28" s="17">
        <f>SUM(F17:F28)</f>
        <v>23.94611707196315</v>
      </c>
      <c r="J28" s="17">
        <f>27-J35</f>
        <v>20</v>
      </c>
      <c r="K28" s="17">
        <f t="shared" si="7"/>
        <v>0.586119161893101</v>
      </c>
      <c r="L28" s="16"/>
      <c r="M28" s="15">
        <f t="shared" si="3"/>
        <v>1</v>
      </c>
      <c r="N28" s="16"/>
      <c r="O28" s="18">
        <f t="shared" si="5"/>
        <v>0.413880838106899</v>
      </c>
      <c r="P28" s="19">
        <v>-1</v>
      </c>
      <c r="Q28" s="20">
        <f t="shared" si="4"/>
        <v>0</v>
      </c>
      <c r="R28" s="21"/>
      <c r="S28" s="22"/>
      <c r="T28">
        <v>0.1850545932649854</v>
      </c>
    </row>
    <row r="29" spans="1:20" ht="12.75">
      <c r="A29" s="23" t="s">
        <v>215</v>
      </c>
      <c r="B29" s="24" t="s">
        <v>38</v>
      </c>
      <c r="C29" s="25">
        <v>1.640286</v>
      </c>
      <c r="D29" s="61">
        <f t="shared" si="0"/>
        <v>1.280736506858456</v>
      </c>
      <c r="E29" s="27"/>
      <c r="F29" s="15">
        <f t="shared" si="6"/>
        <v>0.6459186699202163</v>
      </c>
      <c r="G29" s="16"/>
      <c r="H29" s="39">
        <v>1</v>
      </c>
      <c r="I29" s="38"/>
      <c r="J29" s="38"/>
      <c r="K29" s="17">
        <f aca="true" t="shared" si="8" ref="K29:K35">H29</f>
        <v>1</v>
      </c>
      <c r="L29" s="16"/>
      <c r="M29" s="15">
        <f t="shared" si="3"/>
        <v>1</v>
      </c>
      <c r="N29" s="16"/>
      <c r="O29" s="18">
        <f t="shared" si="5"/>
        <v>0</v>
      </c>
      <c r="Q29" s="20">
        <f t="shared" si="4"/>
        <v>1</v>
      </c>
      <c r="R29" s="21"/>
      <c r="S29" s="22"/>
      <c r="T29">
        <v>0.2746501319742636</v>
      </c>
    </row>
    <row r="30" spans="1:20" ht="12.75">
      <c r="A30" s="23" t="s">
        <v>215</v>
      </c>
      <c r="B30" s="24" t="s">
        <v>39</v>
      </c>
      <c r="C30" s="25">
        <v>1.403362</v>
      </c>
      <c r="D30" s="61">
        <f t="shared" si="0"/>
        <v>1.1846358090147369</v>
      </c>
      <c r="E30" s="16"/>
      <c r="F30" s="15">
        <f t="shared" si="6"/>
        <v>0.5974518427491221</v>
      </c>
      <c r="G30" s="16"/>
      <c r="H30" s="39">
        <v>1</v>
      </c>
      <c r="I30" s="38"/>
      <c r="J30" s="38"/>
      <c r="K30" s="17">
        <f t="shared" si="8"/>
        <v>1</v>
      </c>
      <c r="L30" s="16"/>
      <c r="M30" s="15">
        <f t="shared" si="3"/>
        <v>1</v>
      </c>
      <c r="N30" s="16"/>
      <c r="O30" s="18">
        <f t="shared" si="5"/>
        <v>0</v>
      </c>
      <c r="Q30" s="20">
        <f t="shared" si="4"/>
        <v>1</v>
      </c>
      <c r="R30" s="21"/>
      <c r="S30" s="22"/>
      <c r="T30">
        <v>0.3397779210202958</v>
      </c>
    </row>
    <row r="31" spans="1:20" ht="12.75">
      <c r="A31" s="23" t="s">
        <v>215</v>
      </c>
      <c r="B31" s="24" t="s">
        <v>40</v>
      </c>
      <c r="C31" s="25">
        <v>1.322238</v>
      </c>
      <c r="D31" s="61">
        <f t="shared" si="0"/>
        <v>1.1498860813141447</v>
      </c>
      <c r="E31" s="16"/>
      <c r="F31" s="15">
        <f t="shared" si="6"/>
        <v>0.5799263815974656</v>
      </c>
      <c r="G31" s="16"/>
      <c r="H31" s="39">
        <v>1</v>
      </c>
      <c r="I31" s="17"/>
      <c r="J31" s="17"/>
      <c r="K31" s="17">
        <f t="shared" si="8"/>
        <v>1</v>
      </c>
      <c r="L31" s="16"/>
      <c r="M31" s="15">
        <f t="shared" si="3"/>
        <v>1</v>
      </c>
      <c r="N31" s="16"/>
      <c r="O31" s="18">
        <f t="shared" si="5"/>
        <v>0</v>
      </c>
      <c r="Q31" s="20">
        <f t="shared" si="4"/>
        <v>1</v>
      </c>
      <c r="R31" s="21"/>
      <c r="S31" s="22"/>
      <c r="T31">
        <v>0.37766376460057327</v>
      </c>
    </row>
    <row r="32" spans="1:20" ht="12.75">
      <c r="A32" s="23" t="s">
        <v>215</v>
      </c>
      <c r="B32" s="24" t="s">
        <v>41</v>
      </c>
      <c r="C32" s="25">
        <v>0.752288</v>
      </c>
      <c r="D32" s="61">
        <f t="shared" si="0"/>
        <v>0.8673453752686988</v>
      </c>
      <c r="E32" s="16"/>
      <c r="F32" s="15">
        <f t="shared" si="6"/>
        <v>0.4374315623509627</v>
      </c>
      <c r="G32" s="16"/>
      <c r="H32" s="39">
        <v>1</v>
      </c>
      <c r="I32" s="38"/>
      <c r="J32" s="38"/>
      <c r="K32" s="17">
        <f t="shared" si="8"/>
        <v>1</v>
      </c>
      <c r="L32" s="16"/>
      <c r="M32" s="15">
        <f t="shared" si="3"/>
        <v>1</v>
      </c>
      <c r="N32" s="16"/>
      <c r="O32" s="18">
        <f t="shared" si="5"/>
        <v>0</v>
      </c>
      <c r="Q32" s="20">
        <f t="shared" si="4"/>
        <v>1</v>
      </c>
      <c r="R32" s="21"/>
      <c r="S32" s="22"/>
      <c r="T32">
        <v>0.385557996626155</v>
      </c>
    </row>
    <row r="33" spans="1:20" ht="12.75">
      <c r="A33" s="23" t="s">
        <v>215</v>
      </c>
      <c r="B33" s="24" t="s">
        <v>42</v>
      </c>
      <c r="C33" s="25">
        <v>0.704001</v>
      </c>
      <c r="D33" s="61">
        <f t="shared" si="0"/>
        <v>0.8390476744500279</v>
      </c>
      <c r="E33" s="27"/>
      <c r="F33" s="15">
        <f t="shared" si="6"/>
        <v>0.4231600762359689</v>
      </c>
      <c r="G33" s="16"/>
      <c r="H33" s="39">
        <v>1</v>
      </c>
      <c r="I33" s="38"/>
      <c r="J33" s="38"/>
      <c r="K33" s="17">
        <f t="shared" si="8"/>
        <v>1</v>
      </c>
      <c r="L33" s="16"/>
      <c r="M33" s="15">
        <f t="shared" si="3"/>
        <v>1</v>
      </c>
      <c r="N33" s="16"/>
      <c r="O33" s="18">
        <f t="shared" si="5"/>
        <v>0</v>
      </c>
      <c r="Q33" s="20">
        <f t="shared" si="4"/>
        <v>1</v>
      </c>
      <c r="R33" s="21"/>
      <c r="S33" s="22"/>
      <c r="T33">
        <v>0.413880838106899</v>
      </c>
    </row>
    <row r="34" spans="1:20" ht="12.75">
      <c r="A34" s="23" t="s">
        <v>215</v>
      </c>
      <c r="B34" s="24" t="s">
        <v>43</v>
      </c>
      <c r="C34" s="25">
        <v>0.186817</v>
      </c>
      <c r="D34" s="61">
        <f aca="true" t="shared" si="9" ref="D34:D65">SQRT(C34)</f>
        <v>0.4322233219066274</v>
      </c>
      <c r="E34" s="27"/>
      <c r="F34" s="15">
        <f t="shared" si="6"/>
        <v>0.21798481709499726</v>
      </c>
      <c r="G34" s="16"/>
      <c r="H34" s="39">
        <v>1</v>
      </c>
      <c r="I34" s="38"/>
      <c r="J34" s="38"/>
      <c r="K34" s="17">
        <f t="shared" si="8"/>
        <v>1</v>
      </c>
      <c r="L34" s="16"/>
      <c r="M34" s="15">
        <f aca="true" t="shared" si="10" ref="M34:M65">ROUND(K34,0)</f>
        <v>1</v>
      </c>
      <c r="N34" s="16"/>
      <c r="O34" s="18">
        <f t="shared" si="5"/>
        <v>0</v>
      </c>
      <c r="Q34" s="20">
        <f aca="true" t="shared" si="11" ref="Q34:Q67">M34+P34</f>
        <v>1</v>
      </c>
      <c r="R34" s="21"/>
      <c r="S34" s="22"/>
      <c r="T34">
        <v>0.4523247869310829</v>
      </c>
    </row>
    <row r="35" spans="1:20" ht="13.5" thickBot="1">
      <c r="A35" s="28" t="s">
        <v>215</v>
      </c>
      <c r="B35" s="29" t="s">
        <v>44</v>
      </c>
      <c r="C35" s="30">
        <v>0.090846</v>
      </c>
      <c r="D35" s="63">
        <f t="shared" si="9"/>
        <v>0.3014067019825538</v>
      </c>
      <c r="E35" s="32">
        <f>SUM(D17:D35)</f>
        <v>53.535974876604215</v>
      </c>
      <c r="F35" s="33">
        <f t="shared" si="6"/>
        <v>0.15200957808812288</v>
      </c>
      <c r="G35" s="32">
        <f>SUM(F17:F35)</f>
        <v>27.00000000000001</v>
      </c>
      <c r="H35" s="40">
        <v>1</v>
      </c>
      <c r="I35" s="41"/>
      <c r="J35" s="34">
        <f>SUM(H27:H35)</f>
        <v>7</v>
      </c>
      <c r="K35" s="34">
        <f t="shared" si="8"/>
        <v>1</v>
      </c>
      <c r="L35" s="32">
        <f>SUM(K17:K35)</f>
        <v>27</v>
      </c>
      <c r="M35" s="33">
        <f t="shared" si="10"/>
        <v>1</v>
      </c>
      <c r="N35" s="32">
        <f>SUM(M17:M35)</f>
        <v>30</v>
      </c>
      <c r="O35" s="35">
        <f t="shared" si="5"/>
        <v>0</v>
      </c>
      <c r="P35" s="36"/>
      <c r="Q35" s="37">
        <f t="shared" si="11"/>
        <v>1</v>
      </c>
      <c r="R35" s="32">
        <f>SUM(Q17:Q35)</f>
        <v>27</v>
      </c>
      <c r="S35" s="22"/>
      <c r="T35" s="45">
        <v>0.4706089176631014</v>
      </c>
    </row>
    <row r="36" spans="1:20" ht="12.75">
      <c r="A36" s="23" t="s">
        <v>216</v>
      </c>
      <c r="B36" s="24" t="s">
        <v>45</v>
      </c>
      <c r="C36" s="25">
        <v>93.877025</v>
      </c>
      <c r="D36" s="26">
        <f t="shared" si="9"/>
        <v>9.689015687880786</v>
      </c>
      <c r="E36" s="27"/>
      <c r="F36" s="15">
        <f>D36/E$50*27</f>
        <v>4.1758161246398755</v>
      </c>
      <c r="G36" s="16"/>
      <c r="H36" s="39"/>
      <c r="I36" s="42"/>
      <c r="J36" s="17"/>
      <c r="K36" s="17">
        <f>F36/I$49*J$49</f>
        <v>4.079109840896877</v>
      </c>
      <c r="L36" s="16"/>
      <c r="M36" s="15">
        <f t="shared" si="10"/>
        <v>4</v>
      </c>
      <c r="N36" s="16"/>
      <c r="O36" s="18">
        <f t="shared" si="5"/>
        <v>-0.07910984089687734</v>
      </c>
      <c r="Q36" s="20">
        <f t="shared" si="11"/>
        <v>4</v>
      </c>
      <c r="R36" s="21"/>
      <c r="S36" s="22"/>
      <c r="T36">
        <v>-0.4852730427423597</v>
      </c>
    </row>
    <row r="37" spans="1:20" ht="12.75">
      <c r="A37" s="23" t="s">
        <v>216</v>
      </c>
      <c r="B37" s="24" t="s">
        <v>46</v>
      </c>
      <c r="C37" s="25">
        <v>48.261942</v>
      </c>
      <c r="D37" s="26">
        <f t="shared" si="9"/>
        <v>6.947081545512475</v>
      </c>
      <c r="E37" s="16"/>
      <c r="F37" s="15">
        <f aca="true" t="shared" si="12" ref="F37:F50">D37/E$50*27</f>
        <v>2.994084855619034</v>
      </c>
      <c r="G37" s="16"/>
      <c r="H37" s="39"/>
      <c r="I37" s="42"/>
      <c r="J37" s="17"/>
      <c r="K37" s="17">
        <f aca="true" t="shared" si="13" ref="K37:K49">F37/I$49*J$49</f>
        <v>2.9247458782896434</v>
      </c>
      <c r="L37" s="16"/>
      <c r="M37" s="15">
        <f t="shared" si="10"/>
        <v>3</v>
      </c>
      <c r="N37" s="16"/>
      <c r="O37" s="18">
        <f t="shared" si="5"/>
        <v>0.07525412171035661</v>
      </c>
      <c r="Q37" s="20">
        <f t="shared" si="11"/>
        <v>3</v>
      </c>
      <c r="R37" s="21"/>
      <c r="S37" s="22"/>
      <c r="T37">
        <v>-0.482093769692149</v>
      </c>
    </row>
    <row r="38" spans="1:20" ht="12.75">
      <c r="A38" s="23" t="s">
        <v>216</v>
      </c>
      <c r="B38" s="24" t="s">
        <v>47</v>
      </c>
      <c r="C38" s="25">
        <v>44.037656</v>
      </c>
      <c r="D38" s="26">
        <f t="shared" si="9"/>
        <v>6.636087401473853</v>
      </c>
      <c r="E38" s="16"/>
      <c r="F38" s="15">
        <f t="shared" si="12"/>
        <v>2.8600511825216275</v>
      </c>
      <c r="G38" s="16"/>
      <c r="H38" s="39"/>
      <c r="I38" s="42"/>
      <c r="J38" s="17"/>
      <c r="K38" s="17">
        <f t="shared" si="13"/>
        <v>2.7938162447463712</v>
      </c>
      <c r="L38" s="16"/>
      <c r="M38" s="15">
        <f t="shared" si="10"/>
        <v>3</v>
      </c>
      <c r="N38" s="16"/>
      <c r="O38" s="18">
        <f t="shared" si="5"/>
        <v>0.20618375525362875</v>
      </c>
      <c r="Q38" s="20">
        <f t="shared" si="11"/>
        <v>3</v>
      </c>
      <c r="R38" s="21"/>
      <c r="S38" s="22"/>
      <c r="T38">
        <v>-0.45916381095719405</v>
      </c>
    </row>
    <row r="39" spans="1:20" ht="12.75">
      <c r="A39" s="23" t="s">
        <v>216</v>
      </c>
      <c r="B39" s="24" t="s">
        <v>48</v>
      </c>
      <c r="C39" s="25">
        <v>34.84791</v>
      </c>
      <c r="D39" s="26">
        <f t="shared" si="9"/>
        <v>5.903211837635508</v>
      </c>
      <c r="E39" s="27"/>
      <c r="F39" s="15">
        <f t="shared" si="12"/>
        <v>2.5441931330131875</v>
      </c>
      <c r="G39" s="16"/>
      <c r="H39" s="39"/>
      <c r="I39" s="42"/>
      <c r="J39" s="17"/>
      <c r="K39" s="17">
        <f t="shared" si="13"/>
        <v>2.4852730427423597</v>
      </c>
      <c r="L39" s="16"/>
      <c r="M39" s="15">
        <f t="shared" si="10"/>
        <v>2</v>
      </c>
      <c r="N39" s="16"/>
      <c r="O39" s="18">
        <f t="shared" si="5"/>
        <v>-0.4852730427423597</v>
      </c>
      <c r="P39" s="19">
        <v>1</v>
      </c>
      <c r="Q39" s="20">
        <f t="shared" si="11"/>
        <v>3</v>
      </c>
      <c r="R39" s="21"/>
      <c r="S39" s="22"/>
      <c r="T39">
        <v>-0.4085353843855739</v>
      </c>
    </row>
    <row r="40" spans="1:20" ht="12.75">
      <c r="A40" s="23" t="s">
        <v>216</v>
      </c>
      <c r="B40" s="24" t="s">
        <v>49</v>
      </c>
      <c r="C40" s="25">
        <v>34.758809</v>
      </c>
      <c r="D40" s="26">
        <f t="shared" si="9"/>
        <v>5.895660183558751</v>
      </c>
      <c r="E40" s="27"/>
      <c r="F40" s="15">
        <f t="shared" si="12"/>
        <v>2.5409384867336002</v>
      </c>
      <c r="G40" s="16"/>
      <c r="H40" s="39"/>
      <c r="I40" s="42"/>
      <c r="J40" s="17"/>
      <c r="K40" s="17">
        <f t="shared" si="13"/>
        <v>2.482093769692149</v>
      </c>
      <c r="L40" s="16"/>
      <c r="M40" s="15">
        <f t="shared" si="10"/>
        <v>2</v>
      </c>
      <c r="N40" s="16"/>
      <c r="O40" s="18">
        <f t="shared" si="5"/>
        <v>-0.482093769692149</v>
      </c>
      <c r="P40" s="19">
        <v>1</v>
      </c>
      <c r="Q40" s="20">
        <f t="shared" si="11"/>
        <v>3</v>
      </c>
      <c r="R40" s="21"/>
      <c r="S40" s="22"/>
      <c r="T40">
        <v>-0.40201787389240384</v>
      </c>
    </row>
    <row r="41" spans="1:20" ht="12.75">
      <c r="A41" s="23" t="s">
        <v>216</v>
      </c>
      <c r="B41" s="24" t="s">
        <v>50</v>
      </c>
      <c r="C41" s="25">
        <v>16.899327</v>
      </c>
      <c r="D41" s="26">
        <f t="shared" si="9"/>
        <v>4.110879103062993</v>
      </c>
      <c r="E41" s="16"/>
      <c r="F41" s="15">
        <f t="shared" si="12"/>
        <v>1.7717254051397062</v>
      </c>
      <c r="G41" s="16"/>
      <c r="H41" s="39"/>
      <c r="I41" s="42"/>
      <c r="J41" s="17"/>
      <c r="K41" s="17">
        <f t="shared" si="13"/>
        <v>1.730694628249621</v>
      </c>
      <c r="L41" s="16"/>
      <c r="M41" s="15">
        <f t="shared" si="10"/>
        <v>2</v>
      </c>
      <c r="N41" s="16"/>
      <c r="O41" s="18">
        <f t="shared" si="5"/>
        <v>0.26930537175037905</v>
      </c>
      <c r="Q41" s="20">
        <f t="shared" si="11"/>
        <v>2</v>
      </c>
      <c r="R41" s="21"/>
      <c r="S41" s="22"/>
      <c r="T41">
        <v>-0.3892045557293642</v>
      </c>
    </row>
    <row r="42" spans="1:20" ht="12.75">
      <c r="A42" s="23" t="s">
        <v>216</v>
      </c>
      <c r="B42" s="24" t="s">
        <v>51</v>
      </c>
      <c r="C42" s="25">
        <v>12.012589</v>
      </c>
      <c r="D42" s="26">
        <f t="shared" si="9"/>
        <v>3.465918204458957</v>
      </c>
      <c r="E42" s="27"/>
      <c r="F42" s="15">
        <f t="shared" si="12"/>
        <v>1.4937572185960808</v>
      </c>
      <c r="G42" s="16"/>
      <c r="H42" s="39"/>
      <c r="I42" s="42"/>
      <c r="J42" s="17"/>
      <c r="K42" s="17">
        <f t="shared" si="13"/>
        <v>1.459163810957194</v>
      </c>
      <c r="L42" s="16"/>
      <c r="M42" s="15">
        <f t="shared" si="10"/>
        <v>1</v>
      </c>
      <c r="N42" s="16"/>
      <c r="O42" s="18">
        <f t="shared" si="5"/>
        <v>-0.45916381095719405</v>
      </c>
      <c r="Q42" s="20">
        <f t="shared" si="11"/>
        <v>1</v>
      </c>
      <c r="R42" s="21"/>
      <c r="S42" s="22"/>
      <c r="T42">
        <v>-0.34797205634883843</v>
      </c>
    </row>
    <row r="43" spans="1:20" ht="12.75">
      <c r="A43" s="23" t="s">
        <v>216</v>
      </c>
      <c r="B43" s="24" t="s">
        <v>52</v>
      </c>
      <c r="C43" s="25">
        <v>11.193452</v>
      </c>
      <c r="D43" s="26">
        <f t="shared" si="9"/>
        <v>3.3456616684895084</v>
      </c>
      <c r="E43" s="27"/>
      <c r="F43" s="15">
        <f t="shared" si="12"/>
        <v>1.441928508831199</v>
      </c>
      <c r="G43" s="16"/>
      <c r="H43" s="39"/>
      <c r="I43" s="42"/>
      <c r="J43" s="17"/>
      <c r="K43" s="17">
        <f t="shared" si="13"/>
        <v>1.408535384385574</v>
      </c>
      <c r="L43" s="16"/>
      <c r="M43" s="15">
        <f t="shared" si="10"/>
        <v>1</v>
      </c>
      <c r="N43" s="16"/>
      <c r="O43" s="18">
        <f t="shared" si="5"/>
        <v>-0.4085353843855739</v>
      </c>
      <c r="Q43" s="20">
        <f t="shared" si="11"/>
        <v>1</v>
      </c>
      <c r="R43" s="21"/>
      <c r="S43" s="22"/>
      <c r="T43">
        <v>-0.07910984089687734</v>
      </c>
    </row>
    <row r="44" spans="1:20" ht="12.75">
      <c r="A44" s="23" t="s">
        <v>216</v>
      </c>
      <c r="B44" s="24" t="s">
        <v>53</v>
      </c>
      <c r="C44" s="25">
        <v>11.090104</v>
      </c>
      <c r="D44" s="26">
        <f t="shared" si="9"/>
        <v>3.3301807758738864</v>
      </c>
      <c r="E44" s="27"/>
      <c r="F44" s="15">
        <f t="shared" si="12"/>
        <v>1.435256483200258</v>
      </c>
      <c r="G44" s="16"/>
      <c r="H44" s="39"/>
      <c r="I44" s="42"/>
      <c r="J44" s="17"/>
      <c r="K44" s="17">
        <f t="shared" si="13"/>
        <v>1.4020178738924038</v>
      </c>
      <c r="L44" s="16"/>
      <c r="M44" s="15">
        <f t="shared" si="10"/>
        <v>1</v>
      </c>
      <c r="N44" s="16"/>
      <c r="O44" s="18">
        <f t="shared" si="5"/>
        <v>-0.40201787389240384</v>
      </c>
      <c r="Q44" s="20">
        <f t="shared" si="11"/>
        <v>1</v>
      </c>
      <c r="R44" s="21"/>
      <c r="S44" s="22"/>
      <c r="T44">
        <v>-0.051133948658298234</v>
      </c>
    </row>
    <row r="45" spans="1:20" ht="12.75">
      <c r="A45" s="23" t="s">
        <v>216</v>
      </c>
      <c r="B45" s="24" t="s">
        <v>54</v>
      </c>
      <c r="C45" s="25">
        <v>10.888321</v>
      </c>
      <c r="D45" s="26">
        <f t="shared" si="9"/>
        <v>3.2997455962543536</v>
      </c>
      <c r="E45" s="16"/>
      <c r="F45" s="15">
        <f t="shared" si="12"/>
        <v>1.4221393908241433</v>
      </c>
      <c r="G45" s="16"/>
      <c r="H45" s="39"/>
      <c r="I45" s="17"/>
      <c r="J45" s="17"/>
      <c r="K45" s="17">
        <f t="shared" si="13"/>
        <v>1.3892045557293642</v>
      </c>
      <c r="L45" s="16"/>
      <c r="M45" s="15">
        <f t="shared" si="10"/>
        <v>1</v>
      </c>
      <c r="N45" s="16"/>
      <c r="O45" s="18">
        <f t="shared" si="5"/>
        <v>-0.3892045557293642</v>
      </c>
      <c r="Q45" s="20">
        <f t="shared" si="11"/>
        <v>1</v>
      </c>
      <c r="R45" s="21"/>
      <c r="S45" s="22"/>
      <c r="T45">
        <v>0</v>
      </c>
    </row>
    <row r="46" spans="1:20" ht="12.75">
      <c r="A46" s="23" t="s">
        <v>216</v>
      </c>
      <c r="B46" s="24" t="s">
        <v>55</v>
      </c>
      <c r="C46" s="25">
        <v>10.251568</v>
      </c>
      <c r="D46" s="26">
        <f t="shared" si="9"/>
        <v>3.201806989810598</v>
      </c>
      <c r="E46" s="16"/>
      <c r="F46" s="15">
        <f t="shared" si="12"/>
        <v>1.3799293640074723</v>
      </c>
      <c r="G46" s="16"/>
      <c r="H46" s="39"/>
      <c r="I46" s="42"/>
      <c r="J46" s="17"/>
      <c r="K46" s="17">
        <f t="shared" si="13"/>
        <v>1.3479720563488384</v>
      </c>
      <c r="L46" s="16"/>
      <c r="M46" s="15">
        <f t="shared" si="10"/>
        <v>1</v>
      </c>
      <c r="N46" s="16"/>
      <c r="O46" s="18">
        <f t="shared" si="5"/>
        <v>-0.34797205634883843</v>
      </c>
      <c r="Q46" s="20">
        <f t="shared" si="11"/>
        <v>1</v>
      </c>
      <c r="R46" s="21"/>
      <c r="S46" s="22"/>
      <c r="T46">
        <v>0.07525412171035661</v>
      </c>
    </row>
    <row r="47" spans="1:20" ht="12.75">
      <c r="A47" s="23" t="s">
        <v>216</v>
      </c>
      <c r="B47" s="24" t="s">
        <v>56</v>
      </c>
      <c r="C47" s="25">
        <v>6.233682</v>
      </c>
      <c r="D47" s="26">
        <f t="shared" si="9"/>
        <v>2.4967342669975916</v>
      </c>
      <c r="E47" s="27"/>
      <c r="F47" s="15">
        <f t="shared" si="12"/>
        <v>1.0760539095947992</v>
      </c>
      <c r="G47" s="16"/>
      <c r="H47" s="39"/>
      <c r="I47" s="42"/>
      <c r="J47" s="17"/>
      <c r="K47" s="17">
        <f t="shared" si="13"/>
        <v>1.0511339486582982</v>
      </c>
      <c r="L47" s="16"/>
      <c r="M47" s="15">
        <f t="shared" si="10"/>
        <v>1</v>
      </c>
      <c r="N47" s="16"/>
      <c r="O47" s="18">
        <f t="shared" si="5"/>
        <v>-0.051133948658298234</v>
      </c>
      <c r="Q47" s="20">
        <f t="shared" si="11"/>
        <v>1</v>
      </c>
      <c r="R47" s="21"/>
      <c r="S47" s="22"/>
      <c r="T47">
        <v>0.20618375525362875</v>
      </c>
    </row>
    <row r="48" spans="1:20" ht="12.75">
      <c r="A48" s="23" t="s">
        <v>216</v>
      </c>
      <c r="B48" s="24" t="s">
        <v>57</v>
      </c>
      <c r="C48" s="25">
        <v>3.43761</v>
      </c>
      <c r="D48" s="26">
        <f t="shared" si="9"/>
        <v>1.8540792863305495</v>
      </c>
      <c r="E48" s="27"/>
      <c r="F48" s="15">
        <f t="shared" si="12"/>
        <v>0.7990795380694983</v>
      </c>
      <c r="G48" s="16"/>
      <c r="H48" s="39"/>
      <c r="I48" s="17"/>
      <c r="J48" s="17"/>
      <c r="K48" s="17">
        <f t="shared" si="13"/>
        <v>0.7805739309653452</v>
      </c>
      <c r="L48" s="16"/>
      <c r="M48" s="15">
        <f t="shared" si="10"/>
        <v>1</v>
      </c>
      <c r="N48" s="16"/>
      <c r="O48" s="18">
        <f t="shared" si="5"/>
        <v>0.21942606903465478</v>
      </c>
      <c r="Q48" s="20">
        <f t="shared" si="11"/>
        <v>1</v>
      </c>
      <c r="R48" s="21"/>
      <c r="S48" s="22"/>
      <c r="T48">
        <v>0.21942606903465478</v>
      </c>
    </row>
    <row r="49" spans="1:20" ht="12.75">
      <c r="A49" s="23" t="s">
        <v>216</v>
      </c>
      <c r="B49" s="24" t="s">
        <v>58</v>
      </c>
      <c r="C49" s="25">
        <v>2.5</v>
      </c>
      <c r="D49" s="26">
        <f t="shared" si="9"/>
        <v>1.5811388300841898</v>
      </c>
      <c r="E49" s="16"/>
      <c r="F49" s="15">
        <f t="shared" si="12"/>
        <v>0.6814464167106657</v>
      </c>
      <c r="G49" s="16"/>
      <c r="H49" s="39"/>
      <c r="I49" s="17">
        <f>SUM(F36:F49)</f>
        <v>26.61640001750115</v>
      </c>
      <c r="J49" s="17">
        <f>27-J50</f>
        <v>26</v>
      </c>
      <c r="K49" s="17">
        <f t="shared" si="13"/>
        <v>0.6656650344459584</v>
      </c>
      <c r="L49" s="16"/>
      <c r="M49" s="15">
        <f t="shared" si="10"/>
        <v>1</v>
      </c>
      <c r="N49" s="16"/>
      <c r="O49" s="18">
        <f t="shared" si="5"/>
        <v>0.33433496555404163</v>
      </c>
      <c r="Q49" s="20">
        <f t="shared" si="11"/>
        <v>1</v>
      </c>
      <c r="R49" s="21"/>
      <c r="S49" s="22"/>
      <c r="T49">
        <v>0.26930537175037905</v>
      </c>
    </row>
    <row r="50" spans="1:20" ht="13.5" thickBot="1">
      <c r="A50" s="23" t="s">
        <v>216</v>
      </c>
      <c r="B50" s="29" t="s">
        <v>59</v>
      </c>
      <c r="C50" s="30">
        <v>0.792198</v>
      </c>
      <c r="D50" s="26">
        <f t="shared" si="9"/>
        <v>0.8900550544769689</v>
      </c>
      <c r="E50" s="56">
        <f>SUM(D36:D50)</f>
        <v>62.64725643190098</v>
      </c>
      <c r="F50" s="15">
        <f t="shared" si="12"/>
        <v>0.3835999824988496</v>
      </c>
      <c r="G50" s="56">
        <f>SUM(F36:F50)</f>
        <v>27</v>
      </c>
      <c r="H50" s="39">
        <v>1</v>
      </c>
      <c r="I50" s="38"/>
      <c r="J50" s="17">
        <f>SUM(H42:H50)</f>
        <v>1</v>
      </c>
      <c r="K50" s="17">
        <f>H50</f>
        <v>1</v>
      </c>
      <c r="L50" s="56">
        <f>SUM(K36:K50)</f>
        <v>26.999999999999993</v>
      </c>
      <c r="M50" s="15">
        <f t="shared" si="10"/>
        <v>1</v>
      </c>
      <c r="N50" s="56">
        <f>SUM(M36:M50)</f>
        <v>25</v>
      </c>
      <c r="O50" s="18">
        <f t="shared" si="5"/>
        <v>0</v>
      </c>
      <c r="P50" s="43"/>
      <c r="Q50" s="20">
        <f t="shared" si="11"/>
        <v>1</v>
      </c>
      <c r="R50" s="56">
        <f>SUM(Q36:Q50)</f>
        <v>27</v>
      </c>
      <c r="S50" s="44"/>
      <c r="T50" s="45">
        <v>0.33433496555404163</v>
      </c>
    </row>
    <row r="51" spans="1:20" ht="12.75">
      <c r="A51" s="46" t="s">
        <v>217</v>
      </c>
      <c r="B51" s="11" t="s">
        <v>60</v>
      </c>
      <c r="C51" s="12">
        <v>85.294388</v>
      </c>
      <c r="D51" s="58">
        <f t="shared" si="9"/>
        <v>9.235496088462167</v>
      </c>
      <c r="E51" s="48"/>
      <c r="F51" s="47">
        <f>D51/E$55*27</f>
        <v>9.282690768149699</v>
      </c>
      <c r="G51" s="14"/>
      <c r="H51" s="47"/>
      <c r="I51" s="48"/>
      <c r="J51" s="48"/>
      <c r="K51" s="48">
        <f aca="true" t="shared" si="14" ref="K51:K83">F51</f>
        <v>9.282690768149699</v>
      </c>
      <c r="L51" s="14"/>
      <c r="M51" s="47">
        <f t="shared" si="10"/>
        <v>9</v>
      </c>
      <c r="N51" s="14"/>
      <c r="O51" s="49">
        <f t="shared" si="5"/>
        <v>-0.28269076814969907</v>
      </c>
      <c r="P51" s="50"/>
      <c r="Q51" s="60">
        <f t="shared" si="11"/>
        <v>9</v>
      </c>
      <c r="R51" s="51"/>
      <c r="S51" s="52"/>
      <c r="T51">
        <v>-0.4624884592012708</v>
      </c>
    </row>
    <row r="52" spans="1:20" ht="12.75">
      <c r="A52" s="54" t="s">
        <v>217</v>
      </c>
      <c r="B52" s="24" t="s">
        <v>61</v>
      </c>
      <c r="C52" s="25">
        <v>38.087812</v>
      </c>
      <c r="D52" s="61">
        <f t="shared" si="9"/>
        <v>6.1715323866929515</v>
      </c>
      <c r="E52" s="55"/>
      <c r="F52" s="15">
        <f>D52/E$55*27</f>
        <v>6.203069782343531</v>
      </c>
      <c r="G52" s="16"/>
      <c r="H52" s="15"/>
      <c r="I52" s="17"/>
      <c r="J52" s="17"/>
      <c r="K52" s="17">
        <f t="shared" si="14"/>
        <v>6.203069782343531</v>
      </c>
      <c r="L52" s="16"/>
      <c r="M52" s="15">
        <f t="shared" si="10"/>
        <v>6</v>
      </c>
      <c r="N52" s="16"/>
      <c r="O52" s="18">
        <f t="shared" si="5"/>
        <v>-0.20306978234353057</v>
      </c>
      <c r="Q52" s="20">
        <f t="shared" si="11"/>
        <v>6</v>
      </c>
      <c r="R52" s="21"/>
      <c r="S52" s="22"/>
      <c r="T52">
        <v>-0.3086102253108902</v>
      </c>
    </row>
    <row r="53" spans="1:20" ht="12.75">
      <c r="A53" s="54" t="s">
        <v>217</v>
      </c>
      <c r="B53" s="24" t="s">
        <v>62</v>
      </c>
      <c r="C53" s="25">
        <v>32.64913</v>
      </c>
      <c r="D53" s="61">
        <f t="shared" si="9"/>
        <v>5.713941721788909</v>
      </c>
      <c r="E53" s="55"/>
      <c r="F53" s="15">
        <f>D53/E$55*27</f>
        <v>5.743140764994607</v>
      </c>
      <c r="G53" s="16"/>
      <c r="H53" s="15"/>
      <c r="I53" s="17"/>
      <c r="J53" s="17"/>
      <c r="K53" s="17">
        <f t="shared" si="14"/>
        <v>5.743140764994607</v>
      </c>
      <c r="L53" s="16"/>
      <c r="M53" s="15">
        <f t="shared" si="10"/>
        <v>6</v>
      </c>
      <c r="N53" s="16"/>
      <c r="O53" s="18">
        <f t="shared" si="5"/>
        <v>0.2568592350053933</v>
      </c>
      <c r="Q53" s="20">
        <f t="shared" si="11"/>
        <v>6</v>
      </c>
      <c r="R53" s="21"/>
      <c r="S53" s="22"/>
      <c r="T53" s="53">
        <v>-0.28269076814969907</v>
      </c>
    </row>
    <row r="54" spans="1:20" ht="12.75">
      <c r="A54" s="54" t="s">
        <v>217</v>
      </c>
      <c r="B54" s="24" t="s">
        <v>63</v>
      </c>
      <c r="C54" s="25">
        <v>10.835873</v>
      </c>
      <c r="D54" s="61">
        <f t="shared" si="9"/>
        <v>3.2917887234754297</v>
      </c>
      <c r="F54" s="15">
        <f>D54/E$55*27</f>
        <v>3.30861022531089</v>
      </c>
      <c r="G54" s="16"/>
      <c r="H54" s="15"/>
      <c r="I54" s="17"/>
      <c r="J54" s="17"/>
      <c r="K54" s="17">
        <f t="shared" si="14"/>
        <v>3.30861022531089</v>
      </c>
      <c r="L54" s="16"/>
      <c r="M54" s="15">
        <f t="shared" si="10"/>
        <v>3</v>
      </c>
      <c r="N54" s="16"/>
      <c r="O54" s="18">
        <f t="shared" si="5"/>
        <v>-0.3086102253108902</v>
      </c>
      <c r="Q54" s="20">
        <f t="shared" si="11"/>
        <v>3</v>
      </c>
      <c r="R54" s="21"/>
      <c r="S54" s="22"/>
      <c r="T54" s="53">
        <v>-0.20306978234353057</v>
      </c>
    </row>
    <row r="55" spans="1:20" ht="13.5" thickBot="1">
      <c r="A55" s="54" t="s">
        <v>217</v>
      </c>
      <c r="B55" s="24" t="s">
        <v>64</v>
      </c>
      <c r="C55" s="25">
        <v>6.002347</v>
      </c>
      <c r="D55" s="63">
        <f t="shared" si="9"/>
        <v>2.4499687753112283</v>
      </c>
      <c r="E55" s="31">
        <f>SUM(D51:D55)</f>
        <v>26.862727695730687</v>
      </c>
      <c r="F55" s="33">
        <f>D55/E$55*27</f>
        <v>2.462488459201271</v>
      </c>
      <c r="G55" s="32">
        <f>SUM(F51:F55)</f>
        <v>26.999999999999996</v>
      </c>
      <c r="H55" s="33"/>
      <c r="I55" s="78"/>
      <c r="J55" s="78"/>
      <c r="K55" s="34">
        <f t="shared" si="14"/>
        <v>2.462488459201271</v>
      </c>
      <c r="L55" s="32">
        <f>SUM(K51:K55)</f>
        <v>26.999999999999996</v>
      </c>
      <c r="M55" s="33">
        <f t="shared" si="10"/>
        <v>2</v>
      </c>
      <c r="N55" s="32">
        <f>SUM(M51:M55)</f>
        <v>26</v>
      </c>
      <c r="O55" s="35">
        <f t="shared" si="5"/>
        <v>-0.4624884592012708</v>
      </c>
      <c r="P55" s="36">
        <v>1</v>
      </c>
      <c r="Q55" s="37">
        <f t="shared" si="11"/>
        <v>3</v>
      </c>
      <c r="R55" s="32">
        <f>SUM(Q51:Q55)</f>
        <v>27</v>
      </c>
      <c r="S55" s="57"/>
      <c r="T55" s="35">
        <v>0.2568592350053933</v>
      </c>
    </row>
    <row r="56" spans="1:20" ht="12.75">
      <c r="A56" s="46" t="s">
        <v>218</v>
      </c>
      <c r="B56" s="11" t="s">
        <v>65</v>
      </c>
      <c r="C56" s="12">
        <v>31.858481</v>
      </c>
      <c r="D56" s="61">
        <f t="shared" si="9"/>
        <v>5.644331758498963</v>
      </c>
      <c r="E56" s="27"/>
      <c r="F56" s="15">
        <f>D56/E$67*27</f>
        <v>4.199708429724319</v>
      </c>
      <c r="G56" s="16"/>
      <c r="H56" s="15"/>
      <c r="I56" s="42"/>
      <c r="J56" s="17"/>
      <c r="K56" s="17">
        <f t="shared" si="14"/>
        <v>4.199708429724319</v>
      </c>
      <c r="L56" s="16"/>
      <c r="M56" s="15">
        <f t="shared" si="10"/>
        <v>4</v>
      </c>
      <c r="N56" s="17"/>
      <c r="O56" s="18">
        <f t="shared" si="5"/>
        <v>-0.19970842972431857</v>
      </c>
      <c r="Q56" s="20">
        <f t="shared" si="11"/>
        <v>4</v>
      </c>
      <c r="R56" s="21"/>
      <c r="S56" s="22"/>
      <c r="T56">
        <v>-0.32143765310741834</v>
      </c>
    </row>
    <row r="57" spans="1:20" ht="12.75">
      <c r="A57" s="54" t="s">
        <v>218</v>
      </c>
      <c r="B57" s="24" t="s">
        <v>66</v>
      </c>
      <c r="C57" s="25">
        <v>26.939583</v>
      </c>
      <c r="D57" s="61">
        <f t="shared" si="9"/>
        <v>5.190335538286518</v>
      </c>
      <c r="E57" s="16"/>
      <c r="F57" s="15">
        <f aca="true" t="shared" si="15" ref="F57:F67">D57/E$67*27</f>
        <v>3.8619090524608826</v>
      </c>
      <c r="G57" s="16"/>
      <c r="H57" s="15"/>
      <c r="I57" s="17"/>
      <c r="J57" s="17"/>
      <c r="K57" s="17">
        <f t="shared" si="14"/>
        <v>3.8619090524608826</v>
      </c>
      <c r="L57" s="16"/>
      <c r="M57" s="15">
        <f t="shared" si="10"/>
        <v>4</v>
      </c>
      <c r="N57" s="17"/>
      <c r="O57" s="18">
        <f t="shared" si="5"/>
        <v>0.13809094753911744</v>
      </c>
      <c r="Q57" s="20">
        <f t="shared" si="11"/>
        <v>4</v>
      </c>
      <c r="R57" s="21"/>
      <c r="S57" s="22"/>
      <c r="T57">
        <v>-0.22155057419703938</v>
      </c>
    </row>
    <row r="58" spans="1:20" ht="12.75">
      <c r="A58" s="54" t="s">
        <v>218</v>
      </c>
      <c r="B58" s="24" t="s">
        <v>67</v>
      </c>
      <c r="C58" s="25">
        <v>25.408288</v>
      </c>
      <c r="D58" s="61">
        <f t="shared" si="9"/>
        <v>5.040663448396451</v>
      </c>
      <c r="E58" s="16"/>
      <c r="F58" s="15">
        <f t="shared" si="15"/>
        <v>3.750544383532752</v>
      </c>
      <c r="G58" s="16"/>
      <c r="H58" s="15"/>
      <c r="I58" s="17"/>
      <c r="J58" s="17"/>
      <c r="K58" s="17">
        <f t="shared" si="14"/>
        <v>3.750544383532752</v>
      </c>
      <c r="L58" s="16"/>
      <c r="M58" s="15">
        <f t="shared" si="10"/>
        <v>4</v>
      </c>
      <c r="N58" s="17"/>
      <c r="O58" s="18">
        <f t="shared" si="5"/>
        <v>0.24945561646724812</v>
      </c>
      <c r="Q58" s="20">
        <f t="shared" si="11"/>
        <v>4</v>
      </c>
      <c r="R58" s="21"/>
      <c r="S58" s="22"/>
      <c r="T58">
        <v>-0.19970842972431857</v>
      </c>
    </row>
    <row r="59" spans="1:20" ht="12.75">
      <c r="A59" s="54" t="s">
        <v>218</v>
      </c>
      <c r="B59" s="24" t="s">
        <v>68</v>
      </c>
      <c r="C59" s="25">
        <v>22.457336</v>
      </c>
      <c r="D59" s="61">
        <f t="shared" si="9"/>
        <v>4.738917175895777</v>
      </c>
      <c r="E59" s="16"/>
      <c r="F59" s="15">
        <f t="shared" si="15"/>
        <v>3.5260277501242334</v>
      </c>
      <c r="G59" s="16"/>
      <c r="H59" s="15"/>
      <c r="I59" s="17"/>
      <c r="J59" s="17"/>
      <c r="K59" s="17">
        <f t="shared" si="14"/>
        <v>3.5260277501242334</v>
      </c>
      <c r="L59" s="16"/>
      <c r="M59" s="15">
        <f t="shared" si="10"/>
        <v>4</v>
      </c>
      <c r="N59" s="17"/>
      <c r="O59" s="18">
        <f t="shared" si="5"/>
        <v>0.4739722498757666</v>
      </c>
      <c r="Q59" s="20">
        <f t="shared" si="11"/>
        <v>4</v>
      </c>
      <c r="R59" s="21"/>
      <c r="S59" s="22"/>
      <c r="T59">
        <v>-0.06562019228424099</v>
      </c>
    </row>
    <row r="60" spans="1:20" ht="12.75">
      <c r="A60" s="54" t="s">
        <v>218</v>
      </c>
      <c r="B60" s="24" t="s">
        <v>69</v>
      </c>
      <c r="C60" s="25">
        <v>7.707042</v>
      </c>
      <c r="D60" s="61">
        <f t="shared" si="9"/>
        <v>2.776155975445184</v>
      </c>
      <c r="E60" s="16"/>
      <c r="F60" s="15">
        <f t="shared" si="15"/>
        <v>2.065620192284241</v>
      </c>
      <c r="G60" s="16"/>
      <c r="H60" s="15"/>
      <c r="I60" s="17"/>
      <c r="J60" s="17"/>
      <c r="K60" s="17">
        <f t="shared" si="14"/>
        <v>2.065620192284241</v>
      </c>
      <c r="L60" s="16"/>
      <c r="M60" s="15">
        <f t="shared" si="10"/>
        <v>2</v>
      </c>
      <c r="N60" s="17"/>
      <c r="O60" s="18">
        <f t="shared" si="5"/>
        <v>-0.06562019228424099</v>
      </c>
      <c r="Q60" s="20">
        <f t="shared" si="11"/>
        <v>2</v>
      </c>
      <c r="R60" s="21"/>
      <c r="S60" s="22"/>
      <c r="T60">
        <v>-0.06336334660708576</v>
      </c>
    </row>
    <row r="61" spans="1:20" ht="12.75">
      <c r="A61" s="54" t="s">
        <v>218</v>
      </c>
      <c r="B61" s="24" t="s">
        <v>70</v>
      </c>
      <c r="C61" s="25">
        <v>6.482081</v>
      </c>
      <c r="D61" s="61">
        <f t="shared" si="9"/>
        <v>2.54599312646362</v>
      </c>
      <c r="E61" s="56"/>
      <c r="F61" s="15">
        <f t="shared" si="15"/>
        <v>1.8943657553667523</v>
      </c>
      <c r="G61" s="16"/>
      <c r="H61" s="15"/>
      <c r="I61" s="17"/>
      <c r="J61" s="17"/>
      <c r="K61" s="17">
        <f t="shared" si="14"/>
        <v>1.8943657553667523</v>
      </c>
      <c r="L61" s="16"/>
      <c r="M61" s="15">
        <f t="shared" si="10"/>
        <v>2</v>
      </c>
      <c r="N61" s="17"/>
      <c r="O61" s="18">
        <f t="shared" si="5"/>
        <v>0.10563424463324766</v>
      </c>
      <c r="Q61" s="20">
        <f t="shared" si="11"/>
        <v>2</v>
      </c>
      <c r="R61" s="21"/>
      <c r="S61" s="22"/>
      <c r="T61">
        <v>0.10563424463324766</v>
      </c>
    </row>
    <row r="62" spans="1:20" ht="12.75">
      <c r="A62" s="54" t="s">
        <v>218</v>
      </c>
      <c r="B62" s="24" t="s">
        <v>71</v>
      </c>
      <c r="C62" s="25">
        <v>5.473972</v>
      </c>
      <c r="D62" s="61">
        <f t="shared" si="9"/>
        <v>2.3396521108917026</v>
      </c>
      <c r="E62" s="16"/>
      <c r="F62" s="15">
        <f t="shared" si="15"/>
        <v>1.7408361367027865</v>
      </c>
      <c r="G62" s="16"/>
      <c r="H62" s="15"/>
      <c r="I62" s="17"/>
      <c r="J62" s="17"/>
      <c r="K62" s="17">
        <f t="shared" si="14"/>
        <v>1.7408361367027865</v>
      </c>
      <c r="L62" s="16"/>
      <c r="M62" s="15">
        <f t="shared" si="10"/>
        <v>2</v>
      </c>
      <c r="N62" s="17"/>
      <c r="O62" s="18">
        <f t="shared" si="5"/>
        <v>0.2591638632972135</v>
      </c>
      <c r="Q62" s="20">
        <f t="shared" si="11"/>
        <v>2</v>
      </c>
      <c r="R62" s="21"/>
      <c r="S62" s="22"/>
      <c r="T62">
        <v>0.13809094753911744</v>
      </c>
    </row>
    <row r="63" spans="1:20" ht="12.75">
      <c r="A63" s="54" t="s">
        <v>218</v>
      </c>
      <c r="B63" s="24" t="s">
        <v>72</v>
      </c>
      <c r="C63" s="25">
        <v>4.131583</v>
      </c>
      <c r="D63" s="61">
        <f t="shared" si="9"/>
        <v>2.0326295776653454</v>
      </c>
      <c r="E63" s="16"/>
      <c r="F63" s="15">
        <f t="shared" si="15"/>
        <v>1.5123936609456654</v>
      </c>
      <c r="G63" s="16"/>
      <c r="H63" s="15"/>
      <c r="I63" s="17"/>
      <c r="J63" s="17"/>
      <c r="K63" s="17">
        <f t="shared" si="14"/>
        <v>1.5123936609456654</v>
      </c>
      <c r="L63" s="16"/>
      <c r="M63" s="15">
        <f t="shared" si="10"/>
        <v>2</v>
      </c>
      <c r="N63" s="17"/>
      <c r="O63" s="18">
        <f t="shared" si="5"/>
        <v>0.4876063390543346</v>
      </c>
      <c r="P63" s="19">
        <v>-1</v>
      </c>
      <c r="Q63" s="20">
        <f t="shared" si="11"/>
        <v>1</v>
      </c>
      <c r="R63" s="21"/>
      <c r="S63" s="22"/>
      <c r="T63">
        <v>0.157756935053177</v>
      </c>
    </row>
    <row r="64" spans="1:20" ht="12.75">
      <c r="A64" s="54" t="s">
        <v>218</v>
      </c>
      <c r="B64" s="24" t="s">
        <v>73</v>
      </c>
      <c r="C64" s="25">
        <v>3.154134</v>
      </c>
      <c r="D64" s="61">
        <f t="shared" si="9"/>
        <v>1.7759881756363132</v>
      </c>
      <c r="E64" s="16"/>
      <c r="F64" s="15">
        <f t="shared" si="15"/>
        <v>1.3214376531074183</v>
      </c>
      <c r="G64" s="16"/>
      <c r="H64" s="15"/>
      <c r="I64" s="17"/>
      <c r="J64" s="17"/>
      <c r="K64" s="17">
        <f t="shared" si="14"/>
        <v>1.3214376531074183</v>
      </c>
      <c r="L64" s="16"/>
      <c r="M64" s="15">
        <f t="shared" si="10"/>
        <v>1</v>
      </c>
      <c r="N64" s="17"/>
      <c r="O64" s="18">
        <f t="shared" si="5"/>
        <v>-0.32143765310741834</v>
      </c>
      <c r="Q64" s="20">
        <f t="shared" si="11"/>
        <v>1</v>
      </c>
      <c r="R64" s="21"/>
      <c r="S64" s="22"/>
      <c r="T64">
        <v>0.24945561646724812</v>
      </c>
    </row>
    <row r="65" spans="1:20" ht="12.75">
      <c r="A65" s="54" t="s">
        <v>218</v>
      </c>
      <c r="B65" s="24" t="s">
        <v>74</v>
      </c>
      <c r="C65" s="25">
        <v>2.695316</v>
      </c>
      <c r="D65" s="61">
        <f t="shared" si="9"/>
        <v>1.6417417580118987</v>
      </c>
      <c r="E65" s="16"/>
      <c r="F65" s="15">
        <f t="shared" si="15"/>
        <v>1.2215505741970394</v>
      </c>
      <c r="G65" s="16"/>
      <c r="H65" s="15"/>
      <c r="I65" s="17"/>
      <c r="J65" s="17"/>
      <c r="K65" s="17">
        <f t="shared" si="14"/>
        <v>1.2215505741970394</v>
      </c>
      <c r="L65" s="16"/>
      <c r="M65" s="15">
        <f t="shared" si="10"/>
        <v>1</v>
      </c>
      <c r="N65" s="17"/>
      <c r="O65" s="18">
        <f t="shared" si="5"/>
        <v>-0.22155057419703938</v>
      </c>
      <c r="Q65" s="20">
        <f t="shared" si="11"/>
        <v>1</v>
      </c>
      <c r="R65" s="21"/>
      <c r="S65" s="22"/>
      <c r="T65">
        <v>0.2591638632972135</v>
      </c>
    </row>
    <row r="66" spans="1:20" ht="12.75">
      <c r="A66" s="54" t="s">
        <v>218</v>
      </c>
      <c r="B66" s="24" t="s">
        <v>75</v>
      </c>
      <c r="C66" s="25">
        <v>2.042444</v>
      </c>
      <c r="D66" s="61">
        <f aca="true" t="shared" si="16" ref="D66:D99">SQRT(C66)</f>
        <v>1.4291410007413545</v>
      </c>
      <c r="E66" s="16"/>
      <c r="F66" s="15">
        <f t="shared" si="15"/>
        <v>1.0633633466070858</v>
      </c>
      <c r="G66" s="16"/>
      <c r="H66" s="15"/>
      <c r="I66" s="17"/>
      <c r="J66" s="17"/>
      <c r="K66" s="17">
        <f t="shared" si="14"/>
        <v>1.0633633466070858</v>
      </c>
      <c r="L66" s="16"/>
      <c r="M66" s="15">
        <f aca="true" t="shared" si="17" ref="M66:M99">ROUND(K66,0)</f>
        <v>1</v>
      </c>
      <c r="N66" s="17"/>
      <c r="O66" s="18">
        <f t="shared" si="5"/>
        <v>-0.06336334660708576</v>
      </c>
      <c r="Q66" s="20">
        <f t="shared" si="11"/>
        <v>1</v>
      </c>
      <c r="R66" s="21"/>
      <c r="S66" s="22"/>
      <c r="T66">
        <v>0.4739722498757666</v>
      </c>
    </row>
    <row r="67" spans="1:20" ht="13.5" thickBot="1">
      <c r="A67" s="54" t="s">
        <v>218</v>
      </c>
      <c r="B67" s="29" t="s">
        <v>76</v>
      </c>
      <c r="C67" s="30">
        <v>1.281332</v>
      </c>
      <c r="D67" s="61">
        <f t="shared" si="16"/>
        <v>1.1319593632282035</v>
      </c>
      <c r="E67" s="26">
        <f>SUM(D56:D67)</f>
        <v>36.28750900916133</v>
      </c>
      <c r="F67" s="15">
        <f t="shared" si="15"/>
        <v>0.842243064946823</v>
      </c>
      <c r="G67" s="56">
        <f>SUM(F56:F67)</f>
        <v>27</v>
      </c>
      <c r="H67" s="15"/>
      <c r="I67" s="17"/>
      <c r="J67" s="17"/>
      <c r="K67" s="17">
        <f t="shared" si="14"/>
        <v>0.842243064946823</v>
      </c>
      <c r="L67" s="26">
        <f>SUM(K56:K67)</f>
        <v>27</v>
      </c>
      <c r="M67" s="15">
        <f t="shared" si="17"/>
        <v>1</v>
      </c>
      <c r="N67" s="26">
        <f>SUM(M56:M67)</f>
        <v>28</v>
      </c>
      <c r="O67" s="18">
        <f t="shared" si="5"/>
        <v>0.157756935053177</v>
      </c>
      <c r="Q67" s="20">
        <f t="shared" si="11"/>
        <v>1</v>
      </c>
      <c r="R67" s="56">
        <f>SUM(Q56:Q67)</f>
        <v>27</v>
      </c>
      <c r="S67" s="22"/>
      <c r="T67" s="45">
        <v>0.4876063390543346</v>
      </c>
    </row>
    <row r="68" spans="1:20" ht="12.75">
      <c r="A68" s="46" t="s">
        <v>219</v>
      </c>
      <c r="B68" s="11" t="s">
        <v>77</v>
      </c>
      <c r="C68" s="12">
        <v>193.238868</v>
      </c>
      <c r="D68" s="58">
        <f t="shared" si="16"/>
        <v>13.90103837848094</v>
      </c>
      <c r="E68" s="14"/>
      <c r="F68" s="47">
        <f>D68/E$70*27</f>
        <v>13.208984999232143</v>
      </c>
      <c r="G68" s="14"/>
      <c r="H68" s="47"/>
      <c r="I68" s="48"/>
      <c r="J68" s="48"/>
      <c r="K68" s="48">
        <f t="shared" si="14"/>
        <v>13.208984999232143</v>
      </c>
      <c r="L68" s="14"/>
      <c r="M68" s="47">
        <f t="shared" si="17"/>
        <v>13</v>
      </c>
      <c r="N68" s="48"/>
      <c r="O68" s="49">
        <f t="shared" si="5"/>
        <v>-0.2089849992321433</v>
      </c>
      <c r="P68" s="50"/>
      <c r="Q68" s="60">
        <f aca="true" t="shared" si="18" ref="Q68:Q99">M68+P68</f>
        <v>13</v>
      </c>
      <c r="R68" s="51"/>
      <c r="S68" s="22"/>
      <c r="T68"/>
    </row>
    <row r="69" spans="1:20" ht="12.75">
      <c r="A69" s="54" t="s">
        <v>219</v>
      </c>
      <c r="B69" s="24" t="s">
        <v>78</v>
      </c>
      <c r="C69" s="25">
        <v>79.8539</v>
      </c>
      <c r="D69" s="61">
        <f t="shared" si="16"/>
        <v>8.936100939447808</v>
      </c>
      <c r="E69" s="16"/>
      <c r="F69" s="15">
        <f>D69/E$70*27</f>
        <v>8.49122346453726</v>
      </c>
      <c r="G69" s="16"/>
      <c r="H69" s="39"/>
      <c r="I69" s="17"/>
      <c r="J69" s="17"/>
      <c r="K69" s="17">
        <f>F69</f>
        <v>8.49122346453726</v>
      </c>
      <c r="L69" s="16"/>
      <c r="M69" s="15">
        <f t="shared" si="17"/>
        <v>8</v>
      </c>
      <c r="N69" s="17"/>
      <c r="O69" s="18">
        <f t="shared" si="5"/>
        <v>-0.49122346453725996</v>
      </c>
      <c r="Q69" s="20">
        <f t="shared" si="18"/>
        <v>8</v>
      </c>
      <c r="R69" s="21"/>
      <c r="S69" s="22"/>
      <c r="T69" s="53"/>
    </row>
    <row r="70" spans="1:20" ht="13.5" thickBot="1">
      <c r="A70" s="62" t="s">
        <v>219</v>
      </c>
      <c r="B70" s="29" t="s">
        <v>79</v>
      </c>
      <c r="C70" s="30">
        <v>31.108077</v>
      </c>
      <c r="D70" s="63">
        <f t="shared" si="16"/>
        <v>5.577461519365239</v>
      </c>
      <c r="E70" s="31">
        <f>SUM(D68:D70)</f>
        <v>28.41460083729399</v>
      </c>
      <c r="F70" s="33">
        <f>D70/E$70*27</f>
        <v>5.299791536230595</v>
      </c>
      <c r="G70" s="32">
        <f>SUM(F68:F70)</f>
        <v>27</v>
      </c>
      <c r="H70" s="40"/>
      <c r="I70" s="31"/>
      <c r="J70" s="34"/>
      <c r="K70" s="34">
        <f t="shared" si="14"/>
        <v>5.299791536230595</v>
      </c>
      <c r="L70" s="31">
        <f>SUM(K68:K70)</f>
        <v>27</v>
      </c>
      <c r="M70" s="33">
        <f t="shared" si="17"/>
        <v>5</v>
      </c>
      <c r="N70" s="31">
        <f>SUM(M68:M70)</f>
        <v>26</v>
      </c>
      <c r="O70" s="35">
        <f t="shared" si="5"/>
        <v>-0.29979153623059496</v>
      </c>
      <c r="P70" s="36"/>
      <c r="Q70" s="37">
        <f t="shared" si="18"/>
        <v>5</v>
      </c>
      <c r="R70" s="32">
        <f>SUM(Q68:Q70)</f>
        <v>26</v>
      </c>
      <c r="S70" s="44"/>
      <c r="T70" s="35"/>
    </row>
    <row r="71" spans="1:19" ht="12.75">
      <c r="A71" s="64" t="s">
        <v>220</v>
      </c>
      <c r="B71" s="11" t="s">
        <v>80</v>
      </c>
      <c r="C71" s="65">
        <v>603.6444788936001</v>
      </c>
      <c r="D71" s="58">
        <f aca="true" t="shared" si="19" ref="D71:D76">SQRT(C71)</f>
        <v>24.569177415892458</v>
      </c>
      <c r="E71" s="48"/>
      <c r="F71" s="47">
        <f>D71/E$72*27</f>
        <v>22.04938879486835</v>
      </c>
      <c r="G71" s="14"/>
      <c r="H71" s="47"/>
      <c r="I71" s="48"/>
      <c r="J71" s="48"/>
      <c r="K71" s="48">
        <f t="shared" si="14"/>
        <v>22.04938879486835</v>
      </c>
      <c r="L71" s="14"/>
      <c r="M71" s="47">
        <f t="shared" si="17"/>
        <v>22</v>
      </c>
      <c r="N71" s="14"/>
      <c r="O71" s="49"/>
      <c r="P71" s="50"/>
      <c r="Q71" s="60">
        <f t="shared" si="18"/>
        <v>22</v>
      </c>
      <c r="R71" s="51"/>
      <c r="S71" s="52"/>
    </row>
    <row r="72" spans="1:20" ht="13.5" thickBot="1">
      <c r="A72" s="67" t="s">
        <v>220</v>
      </c>
      <c r="B72" s="29" t="s">
        <v>81</v>
      </c>
      <c r="C72" s="68">
        <v>30.430267</v>
      </c>
      <c r="D72" s="63">
        <f t="shared" si="19"/>
        <v>5.516363566698628</v>
      </c>
      <c r="E72" s="31">
        <f>SUM(D71:D72)</f>
        <v>30.085540982591084</v>
      </c>
      <c r="F72" s="33">
        <f>D72/E$72*27</f>
        <v>4.9506112051316515</v>
      </c>
      <c r="G72" s="32">
        <f>SUM(F71:F72)</f>
        <v>27</v>
      </c>
      <c r="H72" s="33"/>
      <c r="I72" s="34"/>
      <c r="J72" s="34"/>
      <c r="K72" s="34">
        <f>F72</f>
        <v>4.9506112051316515</v>
      </c>
      <c r="L72" s="32">
        <f>SUM(K71:K72)</f>
        <v>27</v>
      </c>
      <c r="M72" s="33">
        <f>ROUND(K72,0)</f>
        <v>5</v>
      </c>
      <c r="N72" s="32">
        <f>SUM(M71:M72)</f>
        <v>27</v>
      </c>
      <c r="O72" s="35"/>
      <c r="P72" s="36"/>
      <c r="Q72" s="37">
        <f>M72+P72</f>
        <v>5</v>
      </c>
      <c r="R72" s="32">
        <f>SUM(Q71:Q72)</f>
        <v>27</v>
      </c>
      <c r="S72" s="57"/>
      <c r="T72" s="45"/>
    </row>
    <row r="73" spans="1:20" ht="12.75">
      <c r="A73" s="69" t="s">
        <v>221</v>
      </c>
      <c r="B73" s="24" t="s">
        <v>82</v>
      </c>
      <c r="C73" s="70">
        <v>469.43402839379996</v>
      </c>
      <c r="D73" s="61">
        <f t="shared" si="19"/>
        <v>21.666426294933828</v>
      </c>
      <c r="F73" s="15">
        <f>D73/E$75*27</f>
        <v>21.70676690596119</v>
      </c>
      <c r="G73" s="16"/>
      <c r="H73" s="15"/>
      <c r="I73" s="17"/>
      <c r="J73" s="17"/>
      <c r="K73" s="17">
        <f t="shared" si="14"/>
        <v>21.70676690596119</v>
      </c>
      <c r="L73" s="16"/>
      <c r="M73" s="15">
        <f t="shared" si="17"/>
        <v>22</v>
      </c>
      <c r="N73" s="16"/>
      <c r="O73" s="18">
        <f>M73-K73</f>
        <v>0.29323309403881126</v>
      </c>
      <c r="Q73" s="20">
        <f t="shared" si="18"/>
        <v>22</v>
      </c>
      <c r="R73" s="21"/>
      <c r="S73" s="22"/>
      <c r="T73"/>
    </row>
    <row r="74" spans="1:20" ht="12.75">
      <c r="A74" s="69" t="s">
        <v>221</v>
      </c>
      <c r="B74" s="24" t="s">
        <v>83</v>
      </c>
      <c r="C74" s="70">
        <v>21.675648</v>
      </c>
      <c r="D74" s="61">
        <f t="shared" si="19"/>
        <v>4.655711331257556</v>
      </c>
      <c r="F74" s="15">
        <f>D74/E$75*27</f>
        <v>4.6643797769584445</v>
      </c>
      <c r="G74" s="16"/>
      <c r="H74" s="15"/>
      <c r="I74" s="17"/>
      <c r="J74" s="17"/>
      <c r="K74" s="17">
        <f>F74</f>
        <v>4.6643797769584445</v>
      </c>
      <c r="L74" s="16"/>
      <c r="M74" s="15">
        <f t="shared" si="17"/>
        <v>5</v>
      </c>
      <c r="N74" s="16"/>
      <c r="O74" s="18">
        <f>M74-K74</f>
        <v>0.3356202230415555</v>
      </c>
      <c r="Q74" s="20">
        <f t="shared" si="18"/>
        <v>5</v>
      </c>
      <c r="R74" s="21"/>
      <c r="S74" s="22"/>
      <c r="T74"/>
    </row>
    <row r="75" spans="1:20" ht="13.5" thickBot="1">
      <c r="A75" s="67" t="s">
        <v>221</v>
      </c>
      <c r="B75" s="29" t="s">
        <v>84</v>
      </c>
      <c r="C75" s="68">
        <v>0.393988</v>
      </c>
      <c r="D75" s="61">
        <f t="shared" si="19"/>
        <v>0.6276846341914066</v>
      </c>
      <c r="E75" s="26">
        <f>SUM(D73:D75)</f>
        <v>26.949822260382792</v>
      </c>
      <c r="F75" s="15">
        <f>D75/E$75*27</f>
        <v>0.6288533170803651</v>
      </c>
      <c r="G75" s="56">
        <f>SUM(F73:F75)</f>
        <v>27</v>
      </c>
      <c r="H75" s="15"/>
      <c r="I75" s="17"/>
      <c r="J75" s="17"/>
      <c r="K75" s="17">
        <f t="shared" si="14"/>
        <v>0.6288533170803651</v>
      </c>
      <c r="L75" s="56">
        <f>SUM(K73:K75)</f>
        <v>27</v>
      </c>
      <c r="M75" s="15">
        <f t="shared" si="17"/>
        <v>1</v>
      </c>
      <c r="N75" s="56">
        <f>SUM(M73:M75)</f>
        <v>28</v>
      </c>
      <c r="O75" s="18">
        <f>M75-K75</f>
        <v>0.37114668291963493</v>
      </c>
      <c r="Q75" s="20">
        <f t="shared" si="18"/>
        <v>1</v>
      </c>
      <c r="R75" s="56">
        <f>SUM(Q73:Q75)</f>
        <v>28</v>
      </c>
      <c r="S75" s="57"/>
      <c r="T75" s="45"/>
    </row>
    <row r="76" spans="1:20" ht="12.75">
      <c r="A76" s="69" t="s">
        <v>222</v>
      </c>
      <c r="B76" s="24" t="s">
        <v>85</v>
      </c>
      <c r="C76" s="70">
        <v>163.65486</v>
      </c>
      <c r="D76" s="58">
        <f t="shared" si="19"/>
        <v>12.792765924537196</v>
      </c>
      <c r="E76" s="48"/>
      <c r="F76" s="47">
        <f>D76/E$78*27</f>
        <v>13.620497038664832</v>
      </c>
      <c r="G76" s="48"/>
      <c r="H76" s="47"/>
      <c r="I76" s="48"/>
      <c r="J76" s="48"/>
      <c r="K76" s="48">
        <f t="shared" si="14"/>
        <v>13.620497038664832</v>
      </c>
      <c r="L76" s="48"/>
      <c r="M76" s="47">
        <f t="shared" si="17"/>
        <v>14</v>
      </c>
      <c r="N76" s="14"/>
      <c r="O76" s="49"/>
      <c r="P76" s="50"/>
      <c r="Q76" s="60">
        <f t="shared" si="18"/>
        <v>14</v>
      </c>
      <c r="R76" s="51"/>
      <c r="S76" s="52"/>
      <c r="T76"/>
    </row>
    <row r="77" spans="1:19" ht="12.75">
      <c r="A77" s="69" t="s">
        <v>222</v>
      </c>
      <c r="B77" s="24" t="s">
        <v>86</v>
      </c>
      <c r="C77" s="71">
        <v>137.23593405480003</v>
      </c>
      <c r="D77" s="61">
        <f t="shared" si="16"/>
        <v>11.714774178566142</v>
      </c>
      <c r="F77" s="15">
        <f>D77/E$78*27</f>
        <v>12.472755926983774</v>
      </c>
      <c r="G77" s="17"/>
      <c r="H77" s="15"/>
      <c r="I77" s="17"/>
      <c r="J77" s="17"/>
      <c r="K77" s="17">
        <f t="shared" si="14"/>
        <v>12.472755926983774</v>
      </c>
      <c r="L77" s="17"/>
      <c r="M77" s="15">
        <f t="shared" si="17"/>
        <v>12</v>
      </c>
      <c r="N77" s="16"/>
      <c r="O77" s="18"/>
      <c r="Q77" s="20">
        <f t="shared" si="18"/>
        <v>12</v>
      </c>
      <c r="R77" s="21"/>
      <c r="S77" s="22"/>
    </row>
    <row r="78" spans="1:20" ht="13.5" thickBot="1">
      <c r="A78" s="67" t="s">
        <v>222</v>
      </c>
      <c r="B78" s="29" t="s">
        <v>87</v>
      </c>
      <c r="C78" s="68">
        <v>0.725296</v>
      </c>
      <c r="D78" s="63">
        <f t="shared" si="16"/>
        <v>0.8516431177435769</v>
      </c>
      <c r="E78" s="31">
        <f>SUM(D76:D78)</f>
        <v>25.359183220846916</v>
      </c>
      <c r="F78" s="33">
        <f>D78/E$78*27</f>
        <v>0.9067470343513941</v>
      </c>
      <c r="G78" s="31">
        <f>SUM(F76:F78)</f>
        <v>27</v>
      </c>
      <c r="H78" s="40"/>
      <c r="I78" s="31"/>
      <c r="J78" s="34"/>
      <c r="K78" s="34">
        <f t="shared" si="14"/>
        <v>0.9067470343513941</v>
      </c>
      <c r="L78" s="31">
        <f>SUM(K76:K78)</f>
        <v>27</v>
      </c>
      <c r="M78" s="33">
        <f t="shared" si="17"/>
        <v>1</v>
      </c>
      <c r="N78" s="32">
        <f>SUM(M76:M78)</f>
        <v>27</v>
      </c>
      <c r="O78" s="35"/>
      <c r="P78" s="36"/>
      <c r="Q78" s="37">
        <f t="shared" si="18"/>
        <v>1</v>
      </c>
      <c r="R78" s="32">
        <f>SUM(Q76:Q78)</f>
        <v>27</v>
      </c>
      <c r="S78" s="44"/>
      <c r="T78" s="72"/>
    </row>
    <row r="79" spans="1:20" ht="12.75">
      <c r="A79" s="73" t="s">
        <v>223</v>
      </c>
      <c r="B79" s="11" t="s">
        <v>88</v>
      </c>
      <c r="C79" s="12">
        <v>92.477857</v>
      </c>
      <c r="D79" s="26">
        <f t="shared" si="16"/>
        <v>9.616540802180376</v>
      </c>
      <c r="E79" s="16"/>
      <c r="F79" s="15">
        <f>D79/E$83*27</f>
        <v>8.207462215412418</v>
      </c>
      <c r="G79" s="16"/>
      <c r="H79" s="15"/>
      <c r="I79" s="17"/>
      <c r="J79" s="17"/>
      <c r="K79" s="17">
        <f t="shared" si="14"/>
        <v>8.207462215412418</v>
      </c>
      <c r="L79" s="16"/>
      <c r="M79" s="15">
        <f t="shared" si="17"/>
        <v>8</v>
      </c>
      <c r="N79" s="16"/>
      <c r="O79" s="18">
        <f aca="true" t="shared" si="20" ref="O79:O90">M79-K79</f>
        <v>-0.20746221541241816</v>
      </c>
      <c r="Q79" s="20">
        <f t="shared" si="18"/>
        <v>8</v>
      </c>
      <c r="R79" s="21"/>
      <c r="S79" s="52"/>
      <c r="T79" s="53">
        <v>-0.19763130070804724</v>
      </c>
    </row>
    <row r="80" spans="1:20" ht="12.75">
      <c r="A80" s="74" t="s">
        <v>223</v>
      </c>
      <c r="B80" s="24" t="s">
        <v>89</v>
      </c>
      <c r="C80" s="25">
        <v>67.44812</v>
      </c>
      <c r="D80" s="26">
        <f t="shared" si="16"/>
        <v>8.212680439418058</v>
      </c>
      <c r="E80" s="16"/>
      <c r="F80" s="15">
        <f>D80/E$83*27</f>
        <v>7.009304674139942</v>
      </c>
      <c r="G80" s="16"/>
      <c r="H80" s="15"/>
      <c r="I80" s="17"/>
      <c r="J80" s="17"/>
      <c r="K80" s="17">
        <f t="shared" si="14"/>
        <v>7.009304674139942</v>
      </c>
      <c r="L80" s="16"/>
      <c r="M80" s="15">
        <f t="shared" si="17"/>
        <v>7</v>
      </c>
      <c r="N80" s="16"/>
      <c r="O80" s="18">
        <f t="shared" si="20"/>
        <v>-0.009304674139942293</v>
      </c>
      <c r="Q80" s="20">
        <f t="shared" si="18"/>
        <v>7</v>
      </c>
      <c r="R80" s="21"/>
      <c r="S80" s="22"/>
      <c r="T80" s="53">
        <v>0.15485883984019466</v>
      </c>
    </row>
    <row r="81" spans="1:20" ht="12.75">
      <c r="A81" s="74" t="s">
        <v>223</v>
      </c>
      <c r="B81" s="24" t="s">
        <v>90</v>
      </c>
      <c r="C81" s="25">
        <v>55.16733</v>
      </c>
      <c r="D81" s="26">
        <f t="shared" si="16"/>
        <v>7.427471305902164</v>
      </c>
      <c r="E81" s="16"/>
      <c r="F81" s="15">
        <f>D81/E$83*27</f>
        <v>6.339149529260066</v>
      </c>
      <c r="G81" s="16"/>
      <c r="H81" s="15"/>
      <c r="I81" s="17"/>
      <c r="J81" s="17"/>
      <c r="K81" s="17">
        <f t="shared" si="14"/>
        <v>6.339149529260066</v>
      </c>
      <c r="L81" s="16"/>
      <c r="M81" s="15">
        <f t="shared" si="17"/>
        <v>6</v>
      </c>
      <c r="N81" s="16"/>
      <c r="O81" s="18">
        <f t="shared" si="20"/>
        <v>-0.3391495292600659</v>
      </c>
      <c r="Q81" s="20">
        <f t="shared" si="18"/>
        <v>6</v>
      </c>
      <c r="R81" s="21"/>
      <c r="S81" s="22"/>
      <c r="T81" s="53">
        <v>0.24975277939656593</v>
      </c>
    </row>
    <row r="82" spans="1:20" ht="12.75">
      <c r="A82" s="74" t="s">
        <v>223</v>
      </c>
      <c r="B82" s="24" t="s">
        <v>91</v>
      </c>
      <c r="C82" s="25">
        <v>14.373472</v>
      </c>
      <c r="D82" s="26">
        <f t="shared" si="16"/>
        <v>3.791236209998</v>
      </c>
      <c r="E82" s="16"/>
      <c r="F82" s="15">
        <f>D82/E$83*27</f>
        <v>3.2357194321066967</v>
      </c>
      <c r="G82" s="16"/>
      <c r="H82" s="15"/>
      <c r="I82" s="17"/>
      <c r="J82" s="17"/>
      <c r="K82" s="17">
        <f t="shared" si="14"/>
        <v>3.2357194321066967</v>
      </c>
      <c r="L82" s="16"/>
      <c r="M82" s="15">
        <f t="shared" si="17"/>
        <v>3</v>
      </c>
      <c r="N82" s="16"/>
      <c r="O82" s="18">
        <f t="shared" si="20"/>
        <v>-0.23571943210669666</v>
      </c>
      <c r="P82" s="19">
        <v>-1</v>
      </c>
      <c r="Q82" s="20">
        <f t="shared" si="18"/>
        <v>2</v>
      </c>
      <c r="R82" s="21"/>
      <c r="S82" s="22"/>
      <c r="T82" s="53">
        <v>0.33906820093016066</v>
      </c>
    </row>
    <row r="83" spans="1:20" ht="13.5" thickBot="1">
      <c r="A83" s="75" t="s">
        <v>223</v>
      </c>
      <c r="B83" s="29" t="s">
        <v>92</v>
      </c>
      <c r="C83" s="30">
        <v>6.695166</v>
      </c>
      <c r="D83" s="26">
        <f t="shared" si="16"/>
        <v>2.587501884057285</v>
      </c>
      <c r="E83" s="16">
        <f>SUM(D79:D83)</f>
        <v>31.63543064155588</v>
      </c>
      <c r="F83" s="15">
        <f>D83/E$83*27</f>
        <v>2.2083641490808783</v>
      </c>
      <c r="G83" s="16">
        <f>SUM(F79:F83)</f>
        <v>27</v>
      </c>
      <c r="H83" s="15"/>
      <c r="I83" s="17"/>
      <c r="J83" s="17"/>
      <c r="K83" s="17">
        <f t="shared" si="14"/>
        <v>2.2083641490808783</v>
      </c>
      <c r="L83" s="16">
        <f>SUM(K79:K83)</f>
        <v>27</v>
      </c>
      <c r="M83" s="15">
        <f t="shared" si="17"/>
        <v>2</v>
      </c>
      <c r="N83" s="16">
        <f>SUM(M79:M83)</f>
        <v>26</v>
      </c>
      <c r="O83" s="18">
        <f t="shared" si="20"/>
        <v>-0.2083641490808783</v>
      </c>
      <c r="Q83" s="20">
        <f t="shared" si="18"/>
        <v>2</v>
      </c>
      <c r="R83" s="16">
        <f>SUM(Q79:Q83)</f>
        <v>25</v>
      </c>
      <c r="S83" s="22"/>
      <c r="T83" s="72">
        <v>0.45395148054113754</v>
      </c>
    </row>
    <row r="84" spans="1:20" ht="12.75">
      <c r="A84" s="74" t="s">
        <v>224</v>
      </c>
      <c r="B84" s="24" t="s">
        <v>93</v>
      </c>
      <c r="C84" s="25">
        <v>251.160124</v>
      </c>
      <c r="D84" s="58">
        <f t="shared" si="16"/>
        <v>15.848032180684136</v>
      </c>
      <c r="E84" s="14"/>
      <c r="F84" s="47">
        <f>D84/E$90*27</f>
        <v>10.603091665269458</v>
      </c>
      <c r="G84" s="14"/>
      <c r="H84" s="47"/>
      <c r="I84" s="48"/>
      <c r="J84" s="48"/>
      <c r="K84" s="48">
        <f aca="true" t="shared" si="21" ref="K84:K89">F84/I$89*J$89</f>
        <v>10.37616340879188</v>
      </c>
      <c r="L84" s="14"/>
      <c r="M84" s="47">
        <f>ROUND(K84,0)</f>
        <v>10</v>
      </c>
      <c r="N84" s="14"/>
      <c r="O84" s="49">
        <f t="shared" si="20"/>
        <v>-0.37616340879188037</v>
      </c>
      <c r="P84" s="50"/>
      <c r="Q84" s="60">
        <f t="shared" si="18"/>
        <v>10</v>
      </c>
      <c r="R84" s="51"/>
      <c r="S84" s="22"/>
      <c r="T84" s="53">
        <v>0.21198709930149207</v>
      </c>
    </row>
    <row r="85" spans="1:20" ht="12.75">
      <c r="A85" s="74" t="s">
        <v>224</v>
      </c>
      <c r="B85" s="24" t="s">
        <v>94</v>
      </c>
      <c r="C85" s="25">
        <v>105.720644</v>
      </c>
      <c r="D85" s="61">
        <f t="shared" si="16"/>
        <v>10.28205446396779</v>
      </c>
      <c r="E85" s="16"/>
      <c r="F85" s="15">
        <f aca="true" t="shared" si="22" ref="F85:F90">D85/E$90*27</f>
        <v>6.879186308166445</v>
      </c>
      <c r="G85" s="16"/>
      <c r="H85" s="15"/>
      <c r="I85" s="17"/>
      <c r="J85" s="17"/>
      <c r="K85" s="17">
        <f t="shared" si="21"/>
        <v>6.731957386246437</v>
      </c>
      <c r="L85" s="16"/>
      <c r="M85" s="15">
        <f t="shared" si="17"/>
        <v>7</v>
      </c>
      <c r="N85" s="16"/>
      <c r="O85" s="18">
        <f t="shared" si="20"/>
        <v>0.268042613753563</v>
      </c>
      <c r="Q85" s="20">
        <f t="shared" si="18"/>
        <v>7</v>
      </c>
      <c r="R85" s="21"/>
      <c r="S85" s="22"/>
      <c r="T85" s="53">
        <v>-0.06051705905601601</v>
      </c>
    </row>
    <row r="86" spans="1:20" ht="12.75">
      <c r="A86" s="74" t="s">
        <v>224</v>
      </c>
      <c r="B86" s="24" t="s">
        <v>95</v>
      </c>
      <c r="C86" s="25">
        <v>29.628392</v>
      </c>
      <c r="D86" s="61">
        <f t="shared" si="16"/>
        <v>5.443196854790391</v>
      </c>
      <c r="E86" s="16"/>
      <c r="F86" s="15">
        <f t="shared" si="22"/>
        <v>3.6417590868974035</v>
      </c>
      <c r="G86" s="16"/>
      <c r="H86" s="15"/>
      <c r="I86" s="17"/>
      <c r="J86" s="17"/>
      <c r="K86" s="17">
        <f t="shared" si="21"/>
        <v>3.563817853699548</v>
      </c>
      <c r="L86" s="16"/>
      <c r="M86" s="15">
        <f t="shared" si="17"/>
        <v>4</v>
      </c>
      <c r="N86" s="16"/>
      <c r="O86" s="18">
        <f t="shared" si="20"/>
        <v>0.4361821463004518</v>
      </c>
      <c r="Q86" s="20">
        <f t="shared" si="18"/>
        <v>4</v>
      </c>
      <c r="R86" s="21"/>
      <c r="S86" s="22"/>
      <c r="T86" s="53">
        <v>-0.2181797334449076</v>
      </c>
    </row>
    <row r="87" spans="1:20" ht="12.75">
      <c r="A87" s="74" t="s">
        <v>224</v>
      </c>
      <c r="B87" s="24" t="s">
        <v>96</v>
      </c>
      <c r="C87" s="25">
        <v>22.262501</v>
      </c>
      <c r="D87" s="61">
        <f t="shared" si="16"/>
        <v>4.718315483305457</v>
      </c>
      <c r="E87" s="16"/>
      <c r="F87" s="15">
        <f t="shared" si="22"/>
        <v>3.1567787725799694</v>
      </c>
      <c r="G87" s="16"/>
      <c r="H87" s="15"/>
      <c r="I87" s="17"/>
      <c r="J87" s="17"/>
      <c r="K87" s="17">
        <f t="shared" si="21"/>
        <v>3.0892171287159016</v>
      </c>
      <c r="L87" s="16"/>
      <c r="M87" s="15">
        <f t="shared" si="17"/>
        <v>3</v>
      </c>
      <c r="N87" s="16"/>
      <c r="O87" s="18">
        <f t="shared" si="20"/>
        <v>-0.0892171287159016</v>
      </c>
      <c r="Q87" s="20">
        <f t="shared" si="18"/>
        <v>3</v>
      </c>
      <c r="R87" s="21"/>
      <c r="S87" s="22"/>
      <c r="T87" s="53">
        <v>-0.2672436621997605</v>
      </c>
    </row>
    <row r="88" spans="1:20" ht="12.75">
      <c r="A88" s="74" t="s">
        <v>224</v>
      </c>
      <c r="B88" s="24" t="s">
        <v>97</v>
      </c>
      <c r="C88" s="25">
        <v>5.460302</v>
      </c>
      <c r="D88" s="61">
        <f t="shared" si="16"/>
        <v>2.3367289102503954</v>
      </c>
      <c r="E88" s="16"/>
      <c r="F88" s="15">
        <f t="shared" si="22"/>
        <v>1.5633834251338947</v>
      </c>
      <c r="G88" s="16"/>
      <c r="H88" s="15"/>
      <c r="I88" s="17"/>
      <c r="J88" s="17"/>
      <c r="K88" s="17">
        <f t="shared" si="21"/>
        <v>1.5299237620401904</v>
      </c>
      <c r="L88" s="16"/>
      <c r="M88" s="15">
        <f t="shared" si="17"/>
        <v>2</v>
      </c>
      <c r="N88" s="16"/>
      <c r="O88" s="18">
        <f t="shared" si="20"/>
        <v>0.4700762379598096</v>
      </c>
      <c r="Q88" s="20">
        <f t="shared" si="18"/>
        <v>2</v>
      </c>
      <c r="R88" s="21"/>
      <c r="S88" s="22"/>
      <c r="T88" s="53">
        <v>-0.32115589061930905</v>
      </c>
    </row>
    <row r="89" spans="1:20" ht="12.75">
      <c r="A89" s="74" t="s">
        <v>224</v>
      </c>
      <c r="B89" s="24" t="s">
        <v>98</v>
      </c>
      <c r="C89" s="25">
        <v>1.17239</v>
      </c>
      <c r="D89" s="61">
        <f t="shared" si="16"/>
        <v>1.082769596913397</v>
      </c>
      <c r="E89" s="16"/>
      <c r="F89" s="15">
        <f t="shared" si="22"/>
        <v>0.7244246577459944</v>
      </c>
      <c r="G89" s="16"/>
      <c r="H89" s="39"/>
      <c r="I89" s="17">
        <f>SUM(F84:F89)</f>
        <v>26.568623915793168</v>
      </c>
      <c r="J89" s="17">
        <f>27-J90</f>
        <v>26</v>
      </c>
      <c r="K89" s="17">
        <f t="shared" si="21"/>
        <v>0.708920460506039</v>
      </c>
      <c r="L89" s="16"/>
      <c r="M89" s="15">
        <f t="shared" si="17"/>
        <v>1</v>
      </c>
      <c r="N89" s="16"/>
      <c r="O89" s="18">
        <f t="shared" si="20"/>
        <v>0.29107953949396104</v>
      </c>
      <c r="P89" s="19">
        <v>1</v>
      </c>
      <c r="Q89" s="20">
        <f t="shared" si="18"/>
        <v>2</v>
      </c>
      <c r="R89" s="21"/>
      <c r="S89" s="22"/>
      <c r="T89" s="53">
        <v>-0.34489075398151403</v>
      </c>
    </row>
    <row r="90" spans="1:20" ht="13.5" thickBot="1">
      <c r="A90" s="75" t="s">
        <v>224</v>
      </c>
      <c r="B90" s="29" t="s">
        <v>99</v>
      </c>
      <c r="C90" s="30">
        <v>0.415717</v>
      </c>
      <c r="D90" s="63">
        <f t="shared" si="16"/>
        <v>0.6447611961028672</v>
      </c>
      <c r="E90" s="76">
        <f>SUM(D84:D90)</f>
        <v>40.35585868601443</v>
      </c>
      <c r="F90" s="33">
        <f t="shared" si="22"/>
        <v>0.431376084206838</v>
      </c>
      <c r="G90" s="76">
        <f>SUM(F84:F90)</f>
        <v>27.000000000000007</v>
      </c>
      <c r="H90" s="40">
        <v>1</v>
      </c>
      <c r="I90" s="41"/>
      <c r="J90" s="34">
        <f>SUM(H84:H90)</f>
        <v>1</v>
      </c>
      <c r="K90" s="34">
        <f>H90</f>
        <v>1</v>
      </c>
      <c r="L90" s="76">
        <f>SUM(K84:K90)</f>
        <v>26.999999999999996</v>
      </c>
      <c r="M90" s="33">
        <f t="shared" si="17"/>
        <v>1</v>
      </c>
      <c r="N90" s="76">
        <f>SUM(M84:M90)</f>
        <v>28</v>
      </c>
      <c r="O90" s="35">
        <f t="shared" si="20"/>
        <v>0</v>
      </c>
      <c r="P90" s="36"/>
      <c r="Q90" s="37">
        <f t="shared" si="18"/>
        <v>1</v>
      </c>
      <c r="R90" s="76">
        <f>SUM(Q84:Q90)</f>
        <v>29</v>
      </c>
      <c r="S90" s="57"/>
      <c r="T90" s="72"/>
    </row>
    <row r="91" spans="1:20" ht="12.75">
      <c r="A91" s="74" t="s">
        <v>225</v>
      </c>
      <c r="B91" s="24" t="s">
        <v>100</v>
      </c>
      <c r="C91" s="25">
        <v>127.253075</v>
      </c>
      <c r="D91" s="26">
        <f t="shared" si="16"/>
        <v>11.28065046883379</v>
      </c>
      <c r="E91" s="16"/>
      <c r="F91" s="15">
        <f>D91/E$106*27</f>
        <v>9.479172275375088</v>
      </c>
      <c r="G91" s="16"/>
      <c r="H91" s="15"/>
      <c r="I91" s="17"/>
      <c r="J91" s="17"/>
      <c r="K91" s="17">
        <f aca="true" t="shared" si="23" ref="K91:K97">F91/I$97*J$97</f>
        <v>6.861104827219448</v>
      </c>
      <c r="L91" s="16"/>
      <c r="M91" s="15">
        <f t="shared" si="17"/>
        <v>7</v>
      </c>
      <c r="N91" s="16"/>
      <c r="O91" s="18">
        <f aca="true" t="shared" si="24" ref="O91:O97">M91-K91</f>
        <v>0.1388951727805523</v>
      </c>
      <c r="Q91" s="20">
        <f t="shared" si="18"/>
        <v>7</v>
      </c>
      <c r="R91" s="21"/>
      <c r="S91" s="22"/>
      <c r="T91" s="53">
        <v>0.4505000957427612</v>
      </c>
    </row>
    <row r="92" spans="1:20" s="77" customFormat="1" ht="12.75">
      <c r="A92" s="74" t="s">
        <v>225</v>
      </c>
      <c r="B92" s="24" t="s">
        <v>101</v>
      </c>
      <c r="C92" s="25">
        <v>48.955203</v>
      </c>
      <c r="D92" s="26">
        <f t="shared" si="16"/>
        <v>6.996799482620608</v>
      </c>
      <c r="E92" s="16"/>
      <c r="F92" s="15">
        <f aca="true" t="shared" si="25" ref="F92:F106">D92/E$106*27</f>
        <v>5.879436461155834</v>
      </c>
      <c r="G92" s="16"/>
      <c r="H92" s="15"/>
      <c r="I92" s="17"/>
      <c r="J92" s="17"/>
      <c r="K92" s="17">
        <f>F92/I$97*J$97</f>
        <v>4.255585689666147</v>
      </c>
      <c r="L92" s="16"/>
      <c r="M92" s="15">
        <f t="shared" si="17"/>
        <v>4</v>
      </c>
      <c r="N92" s="16"/>
      <c r="O92" s="18">
        <f t="shared" si="24"/>
        <v>-0.25558568966614725</v>
      </c>
      <c r="P92" s="19">
        <v>-1</v>
      </c>
      <c r="Q92" s="20">
        <f t="shared" si="18"/>
        <v>3</v>
      </c>
      <c r="R92" s="21"/>
      <c r="S92" s="22"/>
      <c r="T92" s="53">
        <v>0.3179256719243675</v>
      </c>
    </row>
    <row r="93" spans="1:20" s="77" customFormat="1" ht="12.75">
      <c r="A93" s="74" t="s">
        <v>225</v>
      </c>
      <c r="B93" s="24" t="s">
        <v>102</v>
      </c>
      <c r="C93" s="25">
        <v>24.720407</v>
      </c>
      <c r="D93" s="26">
        <f t="shared" si="16"/>
        <v>4.971962087546525</v>
      </c>
      <c r="E93" s="16"/>
      <c r="F93" s="15">
        <f t="shared" si="25"/>
        <v>4.177958115509224</v>
      </c>
      <c r="G93" s="16"/>
      <c r="H93" s="15"/>
      <c r="I93" s="17"/>
      <c r="J93" s="17"/>
      <c r="K93" s="17">
        <f t="shared" si="23"/>
        <v>3.0240413151586822</v>
      </c>
      <c r="L93" s="16"/>
      <c r="M93" s="15">
        <f t="shared" si="17"/>
        <v>3</v>
      </c>
      <c r="N93" s="16"/>
      <c r="O93" s="18">
        <f t="shared" si="24"/>
        <v>-0.02404131515868224</v>
      </c>
      <c r="P93" s="19"/>
      <c r="Q93" s="20">
        <f t="shared" si="18"/>
        <v>3</v>
      </c>
      <c r="R93" s="21"/>
      <c r="S93" s="22"/>
      <c r="T93" s="53">
        <v>0.2398393299384569</v>
      </c>
    </row>
    <row r="94" spans="1:20" ht="12.75">
      <c r="A94" s="74" t="s">
        <v>225</v>
      </c>
      <c r="B94" s="24" t="s">
        <v>103</v>
      </c>
      <c r="C94" s="25">
        <v>6.431902</v>
      </c>
      <c r="D94" s="26">
        <f t="shared" si="16"/>
        <v>2.5361194766808604</v>
      </c>
      <c r="E94" s="16"/>
      <c r="F94" s="15">
        <f t="shared" si="25"/>
        <v>2.1311105682079794</v>
      </c>
      <c r="G94" s="16"/>
      <c r="H94" s="39"/>
      <c r="I94" s="42"/>
      <c r="J94" s="17"/>
      <c r="K94" s="17">
        <f t="shared" si="23"/>
        <v>1.5425158001247075</v>
      </c>
      <c r="L94" s="16"/>
      <c r="M94" s="15">
        <f t="shared" si="17"/>
        <v>2</v>
      </c>
      <c r="N94" s="16"/>
      <c r="O94" s="18">
        <f t="shared" si="24"/>
        <v>0.45748419987529254</v>
      </c>
      <c r="Q94" s="20">
        <f t="shared" si="18"/>
        <v>2</v>
      </c>
      <c r="R94" s="21"/>
      <c r="S94" s="22"/>
      <c r="T94" s="53">
        <v>0.1720563698868447</v>
      </c>
    </row>
    <row r="95" spans="1:20" ht="12.75">
      <c r="A95" s="74" t="s">
        <v>225</v>
      </c>
      <c r="B95" s="24" t="s">
        <v>104</v>
      </c>
      <c r="C95" s="25">
        <v>4.365113</v>
      </c>
      <c r="D95" s="26">
        <f t="shared" si="16"/>
        <v>2.0892852844932404</v>
      </c>
      <c r="E95" s="16"/>
      <c r="F95" s="15">
        <f t="shared" si="25"/>
        <v>1.7556341452856765</v>
      </c>
      <c r="G95" s="16"/>
      <c r="H95" s="39"/>
      <c r="I95" s="42"/>
      <c r="J95" s="17"/>
      <c r="K95" s="17">
        <f t="shared" si="23"/>
        <v>1.2707427989617588</v>
      </c>
      <c r="L95" s="16"/>
      <c r="M95" s="15">
        <f t="shared" si="17"/>
        <v>1</v>
      </c>
      <c r="N95" s="16"/>
      <c r="O95" s="18">
        <f t="shared" si="24"/>
        <v>-0.2707427989617588</v>
      </c>
      <c r="Q95" s="20">
        <f t="shared" si="18"/>
        <v>1</v>
      </c>
      <c r="R95" s="21"/>
      <c r="S95" s="22"/>
      <c r="T95" s="53">
        <v>0.058222448482048605</v>
      </c>
    </row>
    <row r="96" spans="1:20" ht="12.75">
      <c r="A96" s="74" t="s">
        <v>225</v>
      </c>
      <c r="B96" s="24" t="s">
        <v>105</v>
      </c>
      <c r="C96" s="25">
        <v>0.896758</v>
      </c>
      <c r="D96" s="26">
        <f t="shared" si="16"/>
        <v>0.9469730724788324</v>
      </c>
      <c r="E96" s="16"/>
      <c r="F96" s="15">
        <f t="shared" si="25"/>
        <v>0.7957449722397185</v>
      </c>
      <c r="G96" s="16"/>
      <c r="H96" s="39"/>
      <c r="I96" s="42"/>
      <c r="J96" s="17"/>
      <c r="K96" s="17">
        <f t="shared" si="23"/>
        <v>0.5759669211258743</v>
      </c>
      <c r="L96" s="16"/>
      <c r="M96" s="15">
        <f t="shared" si="17"/>
        <v>1</v>
      </c>
      <c r="N96" s="16"/>
      <c r="O96" s="18">
        <f t="shared" si="24"/>
        <v>0.42403307887412567</v>
      </c>
      <c r="Q96" s="20">
        <f t="shared" si="18"/>
        <v>1</v>
      </c>
      <c r="R96" s="21"/>
      <c r="S96" s="22"/>
      <c r="T96" s="53">
        <v>0.0013274439594708198</v>
      </c>
    </row>
    <row r="97" spans="1:20" ht="12.75">
      <c r="A97" s="74" t="s">
        <v>225</v>
      </c>
      <c r="B97" s="24" t="s">
        <v>106</v>
      </c>
      <c r="C97" s="25">
        <v>0.597248</v>
      </c>
      <c r="D97" s="26">
        <f t="shared" si="16"/>
        <v>0.7728182192469326</v>
      </c>
      <c r="E97" s="16"/>
      <c r="F97" s="15">
        <f t="shared" si="25"/>
        <v>0.6494020054986784</v>
      </c>
      <c r="G97" s="16"/>
      <c r="H97" s="39"/>
      <c r="I97" s="17">
        <f>SUM(F91:F97)</f>
        <v>24.868458543272197</v>
      </c>
      <c r="J97" s="17">
        <f>27-J106</f>
        <v>18</v>
      </c>
      <c r="K97" s="17">
        <f t="shared" si="23"/>
        <v>0.4700426477433828</v>
      </c>
      <c r="L97" s="16"/>
      <c r="M97" s="15">
        <f t="shared" si="17"/>
        <v>0</v>
      </c>
      <c r="N97" s="16"/>
      <c r="O97" s="18">
        <f t="shared" si="24"/>
        <v>-0.4700426477433828</v>
      </c>
      <c r="Q97" s="20">
        <f t="shared" si="18"/>
        <v>0</v>
      </c>
      <c r="R97" s="21"/>
      <c r="S97" s="22"/>
      <c r="T97" s="53">
        <v>-0.23987135993395547</v>
      </c>
    </row>
    <row r="98" spans="1:19" ht="12.75">
      <c r="A98" s="74" t="s">
        <v>225</v>
      </c>
      <c r="B98" s="24" t="s">
        <v>107</v>
      </c>
      <c r="C98" s="25">
        <v>0.261565</v>
      </c>
      <c r="D98" s="26">
        <f t="shared" si="16"/>
        <v>0.5114342577497131</v>
      </c>
      <c r="E98" s="16"/>
      <c r="F98" s="15">
        <f t="shared" si="25"/>
        <v>0.42976009673662974</v>
      </c>
      <c r="G98" s="16"/>
      <c r="H98" s="39">
        <v>1</v>
      </c>
      <c r="I98" s="42"/>
      <c r="J98" s="17"/>
      <c r="K98" s="17">
        <f aca="true" t="shared" si="26" ref="K98:K106">H98</f>
        <v>1</v>
      </c>
      <c r="L98" s="16"/>
      <c r="M98" s="15">
        <f t="shared" si="17"/>
        <v>1</v>
      </c>
      <c r="N98" s="16"/>
      <c r="O98" s="18"/>
      <c r="Q98" s="20">
        <f t="shared" si="18"/>
        <v>1</v>
      </c>
      <c r="R98" s="21"/>
      <c r="S98" s="22"/>
    </row>
    <row r="99" spans="1:19" ht="12.75">
      <c r="A99" s="74" t="s">
        <v>225</v>
      </c>
      <c r="B99" s="24" t="s">
        <v>108</v>
      </c>
      <c r="C99" s="25">
        <v>0.195476</v>
      </c>
      <c r="D99" s="26">
        <f t="shared" si="16"/>
        <v>0.4421266786793125</v>
      </c>
      <c r="E99" s="16"/>
      <c r="F99" s="15">
        <f t="shared" si="25"/>
        <v>0.3715206819251692</v>
      </c>
      <c r="G99" s="16"/>
      <c r="H99" s="39">
        <v>1</v>
      </c>
      <c r="I99" s="17"/>
      <c r="J99" s="17"/>
      <c r="K99" s="17">
        <f t="shared" si="26"/>
        <v>1</v>
      </c>
      <c r="L99" s="16"/>
      <c r="M99" s="15">
        <f t="shared" si="17"/>
        <v>1</v>
      </c>
      <c r="N99" s="16"/>
      <c r="O99" s="18"/>
      <c r="Q99" s="20">
        <f t="shared" si="18"/>
        <v>1</v>
      </c>
      <c r="R99" s="21"/>
      <c r="S99" s="22"/>
    </row>
    <row r="100" spans="1:19" ht="12.75">
      <c r="A100" s="74" t="s">
        <v>225</v>
      </c>
      <c r="B100" s="24" t="s">
        <v>109</v>
      </c>
      <c r="C100" s="25">
        <v>0.106322</v>
      </c>
      <c r="D100" s="26">
        <f aca="true" t="shared" si="27" ref="D100:D133">SQRT(C100)</f>
        <v>0.32607054451452677</v>
      </c>
      <c r="E100" s="16"/>
      <c r="F100" s="15">
        <f t="shared" si="25"/>
        <v>0.2739982835137077</v>
      </c>
      <c r="G100" s="16"/>
      <c r="H100" s="39">
        <v>1</v>
      </c>
      <c r="I100" s="42"/>
      <c r="J100" s="17"/>
      <c r="K100" s="17">
        <f t="shared" si="26"/>
        <v>1</v>
      </c>
      <c r="L100" s="16"/>
      <c r="M100" s="15">
        <f aca="true" t="shared" si="28" ref="M100:M133">ROUND(K100,0)</f>
        <v>1</v>
      </c>
      <c r="N100" s="16"/>
      <c r="O100" s="18"/>
      <c r="Q100" s="20">
        <f aca="true" t="shared" si="29" ref="Q100:Q133">M100+P100</f>
        <v>1</v>
      </c>
      <c r="R100" s="21"/>
      <c r="S100" s="22"/>
    </row>
    <row r="101" spans="1:19" ht="12.75">
      <c r="A101" s="74" t="s">
        <v>225</v>
      </c>
      <c r="B101" s="24" t="s">
        <v>110</v>
      </c>
      <c r="C101" s="25">
        <v>0.106104</v>
      </c>
      <c r="D101" s="26">
        <f t="shared" si="27"/>
        <v>0.3257360894957757</v>
      </c>
      <c r="E101" s="16"/>
      <c r="F101" s="15">
        <f t="shared" si="25"/>
        <v>0.27371723972550915</v>
      </c>
      <c r="G101" s="16"/>
      <c r="H101" s="39">
        <v>1</v>
      </c>
      <c r="I101" s="42"/>
      <c r="J101" s="17"/>
      <c r="K101" s="17">
        <f t="shared" si="26"/>
        <v>1</v>
      </c>
      <c r="L101" s="16"/>
      <c r="M101" s="15">
        <f t="shared" si="28"/>
        <v>1</v>
      </c>
      <c r="N101" s="16"/>
      <c r="O101" s="18"/>
      <c r="Q101" s="20">
        <f t="shared" si="29"/>
        <v>1</v>
      </c>
      <c r="R101" s="21"/>
      <c r="S101" s="22"/>
    </row>
    <row r="102" spans="1:19" ht="12.75">
      <c r="A102" s="74" t="s">
        <v>225</v>
      </c>
      <c r="B102" s="24" t="s">
        <v>111</v>
      </c>
      <c r="C102" s="25">
        <v>0.103248</v>
      </c>
      <c r="D102" s="26">
        <f t="shared" si="27"/>
        <v>0.32132226813590126</v>
      </c>
      <c r="E102" s="16"/>
      <c r="F102" s="15">
        <f t="shared" si="25"/>
        <v>0.27000828932601095</v>
      </c>
      <c r="G102" s="16"/>
      <c r="H102" s="39">
        <v>1</v>
      </c>
      <c r="I102" s="42"/>
      <c r="J102" s="17"/>
      <c r="K102" s="17">
        <f t="shared" si="26"/>
        <v>1</v>
      </c>
      <c r="L102" s="16"/>
      <c r="M102" s="15">
        <f t="shared" si="28"/>
        <v>1</v>
      </c>
      <c r="N102" s="16"/>
      <c r="O102" s="18"/>
      <c r="Q102" s="20">
        <f t="shared" si="29"/>
        <v>1</v>
      </c>
      <c r="R102" s="21"/>
      <c r="S102" s="22"/>
    </row>
    <row r="103" spans="1:19" ht="12.75">
      <c r="A103" s="74" t="s">
        <v>225</v>
      </c>
      <c r="B103" s="24" t="s">
        <v>112</v>
      </c>
      <c r="C103" s="25">
        <v>0.069747</v>
      </c>
      <c r="D103" s="26">
        <f t="shared" si="27"/>
        <v>0.2640965732454702</v>
      </c>
      <c r="E103" s="16"/>
      <c r="F103" s="15">
        <f t="shared" si="25"/>
        <v>0.22192132643826473</v>
      </c>
      <c r="G103" s="16"/>
      <c r="H103" s="39">
        <v>1</v>
      </c>
      <c r="I103" s="42"/>
      <c r="J103" s="17"/>
      <c r="K103" s="17">
        <f t="shared" si="26"/>
        <v>1</v>
      </c>
      <c r="L103" s="16"/>
      <c r="M103" s="15">
        <f t="shared" si="28"/>
        <v>1</v>
      </c>
      <c r="N103" s="16"/>
      <c r="O103" s="18"/>
      <c r="Q103" s="20">
        <f t="shared" si="29"/>
        <v>1</v>
      </c>
      <c r="R103" s="21"/>
      <c r="S103" s="22"/>
    </row>
    <row r="104" spans="1:19" ht="12.75">
      <c r="A104" s="74" t="s">
        <v>225</v>
      </c>
      <c r="B104" s="24" t="s">
        <v>113</v>
      </c>
      <c r="C104" s="25">
        <v>0.021108</v>
      </c>
      <c r="D104" s="26">
        <f t="shared" si="27"/>
        <v>0.145285924989312</v>
      </c>
      <c r="E104" s="16"/>
      <c r="F104" s="15">
        <f t="shared" si="25"/>
        <v>0.12208429965681643</v>
      </c>
      <c r="G104" s="16"/>
      <c r="H104" s="39">
        <v>1</v>
      </c>
      <c r="I104" s="42"/>
      <c r="J104" s="17"/>
      <c r="K104" s="17">
        <f t="shared" si="26"/>
        <v>1</v>
      </c>
      <c r="L104" s="16"/>
      <c r="M104" s="15">
        <f t="shared" si="28"/>
        <v>1</v>
      </c>
      <c r="N104" s="16"/>
      <c r="O104" s="18"/>
      <c r="Q104" s="20">
        <f t="shared" si="29"/>
        <v>1</v>
      </c>
      <c r="R104" s="21"/>
      <c r="S104" s="22"/>
    </row>
    <row r="105" spans="1:19" ht="12.75">
      <c r="A105" s="74" t="s">
        <v>225</v>
      </c>
      <c r="B105" s="24" t="s">
        <v>114</v>
      </c>
      <c r="C105" s="25">
        <v>0.010698</v>
      </c>
      <c r="D105" s="26">
        <f t="shared" si="27"/>
        <v>0.10343113651120729</v>
      </c>
      <c r="E105" s="16"/>
      <c r="F105" s="15">
        <f t="shared" si="25"/>
        <v>0.08691356622885699</v>
      </c>
      <c r="G105" s="16"/>
      <c r="H105" s="39">
        <v>1</v>
      </c>
      <c r="I105" s="42"/>
      <c r="J105" s="17"/>
      <c r="K105" s="17">
        <f t="shared" si="26"/>
        <v>1</v>
      </c>
      <c r="L105" s="16"/>
      <c r="M105" s="15">
        <f t="shared" si="28"/>
        <v>1</v>
      </c>
      <c r="N105" s="16"/>
      <c r="O105" s="18"/>
      <c r="Q105" s="20">
        <f t="shared" si="29"/>
        <v>1</v>
      </c>
      <c r="R105" s="21"/>
      <c r="S105" s="22"/>
    </row>
    <row r="106" spans="1:20" ht="13.5" thickBot="1">
      <c r="A106" s="74" t="s">
        <v>225</v>
      </c>
      <c r="B106" s="29" t="s">
        <v>115</v>
      </c>
      <c r="C106" s="30">
        <v>0.009434</v>
      </c>
      <c r="D106" s="26">
        <f t="shared" si="27"/>
        <v>0.09712878049270462</v>
      </c>
      <c r="E106" s="16">
        <f>SUM(D91:D106)</f>
        <v>32.13124034571471</v>
      </c>
      <c r="F106" s="15">
        <f t="shared" si="25"/>
        <v>0.08161767317683957</v>
      </c>
      <c r="G106" s="16">
        <f>SUM(F91:F106)</f>
        <v>27.000000000000004</v>
      </c>
      <c r="H106" s="39">
        <v>1</v>
      </c>
      <c r="I106" s="42"/>
      <c r="J106" s="17">
        <f>SUM(H98:H106)</f>
        <v>9</v>
      </c>
      <c r="K106" s="17">
        <f t="shared" si="26"/>
        <v>1</v>
      </c>
      <c r="L106" s="16">
        <f>SUM(K91:K106)</f>
        <v>27</v>
      </c>
      <c r="M106" s="15">
        <f t="shared" si="28"/>
        <v>1</v>
      </c>
      <c r="N106" s="16">
        <f>SUM(M91:M106)</f>
        <v>27</v>
      </c>
      <c r="O106" s="18"/>
      <c r="Q106" s="20">
        <f t="shared" si="29"/>
        <v>1</v>
      </c>
      <c r="R106" s="16">
        <f>SUM(Q91:Q106)</f>
        <v>26</v>
      </c>
      <c r="S106" s="44"/>
      <c r="T106" s="35"/>
    </row>
    <row r="107" spans="1:20" s="77" customFormat="1" ht="13.5" thickBot="1">
      <c r="A107" s="79" t="s">
        <v>226</v>
      </c>
      <c r="B107" s="80" t="s">
        <v>116</v>
      </c>
      <c r="C107" s="81">
        <v>515.851944</v>
      </c>
      <c r="D107" s="107">
        <f>SQRT(C107)</f>
        <v>22.71237424841357</v>
      </c>
      <c r="E107" s="82">
        <f>D107</f>
        <v>22.71237424841357</v>
      </c>
      <c r="F107" s="108">
        <f>D107/E$107*27</f>
        <v>27</v>
      </c>
      <c r="G107" s="82">
        <f>F107</f>
        <v>27</v>
      </c>
      <c r="H107" s="109"/>
      <c r="I107" s="110"/>
      <c r="J107" s="111"/>
      <c r="K107" s="111">
        <f>F107</f>
        <v>27</v>
      </c>
      <c r="L107" s="82">
        <f>K107</f>
        <v>27</v>
      </c>
      <c r="M107" s="108">
        <f t="shared" si="28"/>
        <v>27</v>
      </c>
      <c r="N107" s="82">
        <f>M107</f>
        <v>27</v>
      </c>
      <c r="O107" s="112"/>
      <c r="P107" s="113"/>
      <c r="Q107" s="114">
        <f>M107+P107</f>
        <v>27</v>
      </c>
      <c r="R107" s="82">
        <f>Q107</f>
        <v>27</v>
      </c>
      <c r="S107" s="83"/>
      <c r="T107" s="84"/>
    </row>
    <row r="108" spans="1:20" s="77" customFormat="1" ht="12.75">
      <c r="A108" s="79" t="s">
        <v>227</v>
      </c>
      <c r="B108" s="80" t="s">
        <v>117</v>
      </c>
      <c r="C108" s="85">
        <v>641.170607</v>
      </c>
      <c r="D108" s="61">
        <f t="shared" si="27"/>
        <v>25.321346863861724</v>
      </c>
      <c r="E108" s="16"/>
      <c r="F108" s="15">
        <f>D108/E$109*27</f>
        <v>22.677093001027707</v>
      </c>
      <c r="G108" s="16"/>
      <c r="H108" s="39"/>
      <c r="I108" s="42"/>
      <c r="J108" s="17"/>
      <c r="K108" s="17">
        <f>F108</f>
        <v>22.677093001027707</v>
      </c>
      <c r="L108" s="16"/>
      <c r="M108" s="15">
        <f t="shared" si="28"/>
        <v>23</v>
      </c>
      <c r="N108" s="16"/>
      <c r="O108" s="18"/>
      <c r="P108" s="19"/>
      <c r="Q108" s="20">
        <f>M108+P108</f>
        <v>23</v>
      </c>
      <c r="R108" s="16"/>
      <c r="S108" s="87"/>
      <c r="T108" s="53"/>
    </row>
    <row r="109" spans="1:20" s="77" customFormat="1" ht="13.5" thickBot="1">
      <c r="A109" s="88" t="s">
        <v>227</v>
      </c>
      <c r="B109" s="89" t="s">
        <v>118</v>
      </c>
      <c r="C109" s="90">
        <v>23.299716</v>
      </c>
      <c r="D109" s="61">
        <f t="shared" si="27"/>
        <v>4.826977936556164</v>
      </c>
      <c r="E109" s="16">
        <f>SUM(D108:D109)</f>
        <v>30.14832480041789</v>
      </c>
      <c r="F109" s="15">
        <f>D109/E$109*27</f>
        <v>4.322906998972292</v>
      </c>
      <c r="G109" s="16">
        <f>SUM(F108:F109)</f>
        <v>27</v>
      </c>
      <c r="H109" s="39"/>
      <c r="I109" s="42"/>
      <c r="J109" s="17"/>
      <c r="K109" s="17">
        <f>F109</f>
        <v>4.322906998972292</v>
      </c>
      <c r="L109" s="16">
        <f>SUM(K108:K109)</f>
        <v>27</v>
      </c>
      <c r="M109" s="15">
        <f>ROUND(K109,0)</f>
        <v>4</v>
      </c>
      <c r="N109" s="16">
        <f>SUM(M108:M109)</f>
        <v>27</v>
      </c>
      <c r="O109" s="18"/>
      <c r="P109" s="19"/>
      <c r="Q109" s="20">
        <f>M109+P109</f>
        <v>4</v>
      </c>
      <c r="R109" s="16">
        <f>SUM(Q108:Q109)</f>
        <v>27</v>
      </c>
      <c r="S109" s="44"/>
      <c r="T109" s="72"/>
    </row>
    <row r="110" spans="1:20" s="77" customFormat="1" ht="12.75">
      <c r="A110" s="79" t="s">
        <v>228</v>
      </c>
      <c r="B110" s="91" t="s">
        <v>119</v>
      </c>
      <c r="C110" s="92">
        <v>182.659495</v>
      </c>
      <c r="D110" s="58">
        <f t="shared" si="27"/>
        <v>13.515157971699775</v>
      </c>
      <c r="E110" s="14"/>
      <c r="F110" s="47">
        <f>D110/E$111*27</f>
        <v>23.832507961192082</v>
      </c>
      <c r="G110" s="14"/>
      <c r="H110" s="86"/>
      <c r="I110" s="59"/>
      <c r="J110" s="48"/>
      <c r="K110" s="48">
        <f>F110</f>
        <v>23.832507961192082</v>
      </c>
      <c r="L110" s="14"/>
      <c r="M110" s="47">
        <f>ROUND(K110,0)</f>
        <v>24</v>
      </c>
      <c r="N110" s="14"/>
      <c r="O110" s="49"/>
      <c r="P110" s="50"/>
      <c r="Q110" s="60">
        <f>M110+P110</f>
        <v>24</v>
      </c>
      <c r="R110" s="14"/>
      <c r="S110" s="87"/>
      <c r="T110" s="53"/>
    </row>
    <row r="111" spans="1:20" s="77" customFormat="1" ht="13.5" thickBot="1">
      <c r="A111" s="88" t="s">
        <v>228</v>
      </c>
      <c r="B111" s="93" t="s">
        <v>120</v>
      </c>
      <c r="C111" s="94">
        <v>3.226516</v>
      </c>
      <c r="D111" s="63">
        <f t="shared" si="27"/>
        <v>1.7962505393179427</v>
      </c>
      <c r="E111" s="32">
        <f>SUM(D110:D111)</f>
        <v>15.311408511017717</v>
      </c>
      <c r="F111" s="33">
        <f>D111/E$111*27</f>
        <v>3.16749203880792</v>
      </c>
      <c r="G111" s="32">
        <f>SUM(F110:F111)</f>
        <v>27.000000000000004</v>
      </c>
      <c r="H111" s="40"/>
      <c r="I111" s="78"/>
      <c r="J111" s="34"/>
      <c r="K111" s="34">
        <f>F111</f>
        <v>3.16749203880792</v>
      </c>
      <c r="L111" s="32">
        <f>SUM(K110:K111)</f>
        <v>27.000000000000004</v>
      </c>
      <c r="M111" s="33">
        <f>ROUND(K111,0)</f>
        <v>3</v>
      </c>
      <c r="N111" s="32">
        <f>SUM(M110:M111)</f>
        <v>27</v>
      </c>
      <c r="O111" s="35"/>
      <c r="P111" s="36"/>
      <c r="Q111" s="37">
        <f>M111+P111</f>
        <v>3</v>
      </c>
      <c r="R111" s="32">
        <f>SUM(Q110:Q111)</f>
        <v>27</v>
      </c>
      <c r="S111" s="44"/>
      <c r="T111" s="72"/>
    </row>
    <row r="112" spans="1:20" ht="12.75">
      <c r="A112" s="95" t="s">
        <v>229</v>
      </c>
      <c r="B112" s="24" t="s">
        <v>121</v>
      </c>
      <c r="C112" s="25">
        <v>80.694485</v>
      </c>
      <c r="D112" s="26">
        <f t="shared" si="27"/>
        <v>8.98301090948909</v>
      </c>
      <c r="E112" s="16"/>
      <c r="F112" s="15">
        <f>D112/E$120*27</f>
        <v>7.364658300138649</v>
      </c>
      <c r="G112" s="16"/>
      <c r="H112" s="15"/>
      <c r="I112" s="17"/>
      <c r="J112" s="17"/>
      <c r="K112" s="17">
        <f aca="true" t="shared" si="30" ref="K112:K162">F112</f>
        <v>7.364658300138649</v>
      </c>
      <c r="L112" s="16"/>
      <c r="M112" s="15">
        <f t="shared" si="28"/>
        <v>7</v>
      </c>
      <c r="N112" s="16"/>
      <c r="O112" s="18">
        <f aca="true" t="shared" si="31" ref="O112:O133">M112-K112</f>
        <v>-0.3646583001386494</v>
      </c>
      <c r="Q112" s="20">
        <f t="shared" si="29"/>
        <v>7</v>
      </c>
      <c r="R112" s="21"/>
      <c r="S112" s="22"/>
      <c r="T112" s="53"/>
    </row>
    <row r="113" spans="1:19" ht="12.75">
      <c r="A113" s="95" t="s">
        <v>229</v>
      </c>
      <c r="B113" s="96" t="s">
        <v>122</v>
      </c>
      <c r="C113" s="25">
        <v>28.661637</v>
      </c>
      <c r="D113" s="26">
        <f t="shared" si="27"/>
        <v>5.353656414078139</v>
      </c>
      <c r="E113" s="16"/>
      <c r="F113" s="15">
        <f aca="true" t="shared" si="32" ref="F113:F120">D113/E$120*27</f>
        <v>4.38915754898861</v>
      </c>
      <c r="G113" s="16"/>
      <c r="H113" s="15"/>
      <c r="I113" s="17"/>
      <c r="J113" s="17"/>
      <c r="K113" s="17">
        <f t="shared" si="30"/>
        <v>4.38915754898861</v>
      </c>
      <c r="L113" s="16"/>
      <c r="M113" s="15">
        <f t="shared" si="28"/>
        <v>4</v>
      </c>
      <c r="N113" s="16"/>
      <c r="O113" s="18">
        <f t="shared" si="31"/>
        <v>-0.3891575489886101</v>
      </c>
      <c r="Q113" s="20">
        <f t="shared" si="29"/>
        <v>4</v>
      </c>
      <c r="R113" s="21"/>
      <c r="S113" s="22"/>
    </row>
    <row r="114" spans="1:19" ht="12.75">
      <c r="A114" s="95" t="s">
        <v>229</v>
      </c>
      <c r="B114" s="96" t="s">
        <v>123</v>
      </c>
      <c r="C114" s="25">
        <v>17.736896</v>
      </c>
      <c r="D114" s="26">
        <f t="shared" si="27"/>
        <v>4.211519440771941</v>
      </c>
      <c r="E114" s="16"/>
      <c r="F114" s="15">
        <f t="shared" si="32"/>
        <v>3.452784586169496</v>
      </c>
      <c r="G114" s="16"/>
      <c r="H114" s="15"/>
      <c r="I114" s="17"/>
      <c r="J114" s="17"/>
      <c r="K114" s="17">
        <f t="shared" si="30"/>
        <v>3.452784586169496</v>
      </c>
      <c r="L114" s="16"/>
      <c r="M114" s="15">
        <f t="shared" si="28"/>
        <v>3</v>
      </c>
      <c r="N114" s="16"/>
      <c r="O114" s="18">
        <f t="shared" si="31"/>
        <v>-0.4527845861694959</v>
      </c>
      <c r="Q114" s="20">
        <f t="shared" si="29"/>
        <v>3</v>
      </c>
      <c r="R114" s="21"/>
      <c r="S114" s="22"/>
    </row>
    <row r="115" spans="1:19" ht="12.75">
      <c r="A115" s="95" t="s">
        <v>229</v>
      </c>
      <c r="B115" s="24" t="s">
        <v>124</v>
      </c>
      <c r="C115" s="25">
        <v>9.590159</v>
      </c>
      <c r="D115" s="26">
        <f t="shared" si="27"/>
        <v>3.0967981852229247</v>
      </c>
      <c r="E115" s="16"/>
      <c r="F115" s="15">
        <f t="shared" si="32"/>
        <v>2.5388882066885365</v>
      </c>
      <c r="G115" s="16"/>
      <c r="H115" s="15"/>
      <c r="I115" s="17"/>
      <c r="J115" s="17"/>
      <c r="K115" s="17">
        <f t="shared" si="30"/>
        <v>2.5388882066885365</v>
      </c>
      <c r="L115" s="16"/>
      <c r="M115" s="15">
        <f t="shared" si="28"/>
        <v>3</v>
      </c>
      <c r="N115" s="16"/>
      <c r="O115" s="18">
        <f t="shared" si="31"/>
        <v>0.46111179331146346</v>
      </c>
      <c r="Q115" s="20">
        <f t="shared" si="29"/>
        <v>3</v>
      </c>
      <c r="R115" s="21"/>
      <c r="S115" s="22"/>
    </row>
    <row r="116" spans="1:19" ht="12.75">
      <c r="A116" s="95" t="s">
        <v>229</v>
      </c>
      <c r="B116" s="96" t="s">
        <v>125</v>
      </c>
      <c r="C116" s="25">
        <v>7.910041</v>
      </c>
      <c r="D116" s="26">
        <f t="shared" si="27"/>
        <v>2.8124795110364804</v>
      </c>
      <c r="E116" s="56"/>
      <c r="F116" s="15">
        <f t="shared" si="32"/>
        <v>2.3057915417919443</v>
      </c>
      <c r="G116" s="16"/>
      <c r="H116" s="15"/>
      <c r="I116" s="17"/>
      <c r="J116" s="17"/>
      <c r="K116" s="17">
        <f t="shared" si="30"/>
        <v>2.3057915417919443</v>
      </c>
      <c r="L116" s="16"/>
      <c r="M116" s="15">
        <f t="shared" si="28"/>
        <v>2</v>
      </c>
      <c r="N116" s="16"/>
      <c r="O116" s="18">
        <f t="shared" si="31"/>
        <v>-0.30579154179194434</v>
      </c>
      <c r="Q116" s="20">
        <f t="shared" si="29"/>
        <v>2</v>
      </c>
      <c r="R116" s="21"/>
      <c r="S116" s="22"/>
    </row>
    <row r="117" spans="1:19" ht="12.75">
      <c r="A117" s="95" t="s">
        <v>229</v>
      </c>
      <c r="B117" s="96" t="s">
        <v>126</v>
      </c>
      <c r="C117" s="25">
        <v>5.548042</v>
      </c>
      <c r="D117" s="26">
        <f t="shared" si="27"/>
        <v>2.355428198863213</v>
      </c>
      <c r="E117" s="16"/>
      <c r="F117" s="15">
        <f t="shared" si="32"/>
        <v>1.9310812387875855</v>
      </c>
      <c r="G117" s="16"/>
      <c r="H117" s="15"/>
      <c r="I117" s="17"/>
      <c r="J117" s="17"/>
      <c r="K117" s="17">
        <f t="shared" si="30"/>
        <v>1.9310812387875855</v>
      </c>
      <c r="L117" s="16"/>
      <c r="M117" s="15">
        <f t="shared" si="28"/>
        <v>2</v>
      </c>
      <c r="N117" s="16"/>
      <c r="O117" s="18">
        <f t="shared" si="31"/>
        <v>0.06891876121241447</v>
      </c>
      <c r="Q117" s="20">
        <f t="shared" si="29"/>
        <v>2</v>
      </c>
      <c r="R117" s="21"/>
      <c r="S117" s="22"/>
    </row>
    <row r="118" spans="1:19" ht="12.75">
      <c r="A118" s="95" t="s">
        <v>229</v>
      </c>
      <c r="B118" s="96" t="s">
        <v>127</v>
      </c>
      <c r="C118" s="25">
        <v>5.11304</v>
      </c>
      <c r="D118" s="26">
        <f t="shared" si="27"/>
        <v>2.2612032195271614</v>
      </c>
      <c r="E118" s="16"/>
      <c r="F118" s="15">
        <f t="shared" si="32"/>
        <v>1.853831552336174</v>
      </c>
      <c r="G118" s="16"/>
      <c r="H118" s="15"/>
      <c r="I118" s="17"/>
      <c r="J118" s="17"/>
      <c r="K118" s="17">
        <f t="shared" si="30"/>
        <v>1.853831552336174</v>
      </c>
      <c r="L118" s="16"/>
      <c r="M118" s="15">
        <f t="shared" si="28"/>
        <v>2</v>
      </c>
      <c r="N118" s="16"/>
      <c r="O118" s="18">
        <f t="shared" si="31"/>
        <v>0.14616844766382608</v>
      </c>
      <c r="Q118" s="20">
        <f t="shared" si="29"/>
        <v>2</v>
      </c>
      <c r="R118" s="21"/>
      <c r="S118" s="22"/>
    </row>
    <row r="119" spans="1:19" ht="12.75">
      <c r="A119" s="95" t="s">
        <v>229</v>
      </c>
      <c r="B119" s="24" t="s">
        <v>128</v>
      </c>
      <c r="C119" s="25">
        <v>4.555911</v>
      </c>
      <c r="D119" s="26">
        <f t="shared" si="27"/>
        <v>2.1344580108308526</v>
      </c>
      <c r="E119" s="16"/>
      <c r="F119" s="15">
        <f t="shared" si="32"/>
        <v>1.7499203846182259</v>
      </c>
      <c r="G119" s="16"/>
      <c r="H119" s="15"/>
      <c r="I119" s="17"/>
      <c r="J119" s="17"/>
      <c r="K119" s="17">
        <f t="shared" si="30"/>
        <v>1.7499203846182259</v>
      </c>
      <c r="L119" s="16"/>
      <c r="M119" s="15">
        <f t="shared" si="28"/>
        <v>2</v>
      </c>
      <c r="N119" s="16"/>
      <c r="O119" s="18">
        <f t="shared" si="31"/>
        <v>0.25007961538177415</v>
      </c>
      <c r="Q119" s="20">
        <f t="shared" si="29"/>
        <v>2</v>
      </c>
      <c r="R119" s="21"/>
      <c r="S119" s="22"/>
    </row>
    <row r="120" spans="1:20" ht="13.5" thickBot="1">
      <c r="A120" s="95" t="s">
        <v>229</v>
      </c>
      <c r="B120" s="29" t="s">
        <v>129</v>
      </c>
      <c r="C120" s="30">
        <v>2.974184</v>
      </c>
      <c r="D120" s="26">
        <f t="shared" si="27"/>
        <v>1.724582268260926</v>
      </c>
      <c r="E120" s="16">
        <f>SUM(D112:D120)</f>
        <v>32.93313615808072</v>
      </c>
      <c r="F120" s="15">
        <f t="shared" si="32"/>
        <v>1.4138866404807846</v>
      </c>
      <c r="G120" s="16">
        <f>SUM(F112:F120)</f>
        <v>27.000000000000007</v>
      </c>
      <c r="H120" s="15"/>
      <c r="I120" s="17"/>
      <c r="J120" s="17"/>
      <c r="K120" s="17">
        <f t="shared" si="30"/>
        <v>1.4138866404807846</v>
      </c>
      <c r="L120" s="16">
        <f>SUM(K112:K120)</f>
        <v>27.000000000000007</v>
      </c>
      <c r="M120" s="15">
        <f t="shared" si="28"/>
        <v>1</v>
      </c>
      <c r="N120" s="16">
        <f>SUM(M112:M120)</f>
        <v>26</v>
      </c>
      <c r="O120" s="18">
        <f t="shared" si="31"/>
        <v>-0.4138866404807846</v>
      </c>
      <c r="Q120" s="20">
        <f t="shared" si="29"/>
        <v>1</v>
      </c>
      <c r="R120" s="16">
        <f>SUM(Q112:Q120)</f>
        <v>26</v>
      </c>
      <c r="S120" s="22"/>
      <c r="T120" s="35"/>
    </row>
    <row r="121" spans="1:20" ht="12.75">
      <c r="A121" s="98" t="s">
        <v>230</v>
      </c>
      <c r="B121" s="11" t="s">
        <v>130</v>
      </c>
      <c r="C121" s="12">
        <v>44.573205</v>
      </c>
      <c r="D121" s="58">
        <f t="shared" si="27"/>
        <v>6.676316724062753</v>
      </c>
      <c r="E121" s="14"/>
      <c r="F121" s="47">
        <f>D121/E$133*27</f>
        <v>5.533400574910635</v>
      </c>
      <c r="G121" s="14"/>
      <c r="H121" s="47"/>
      <c r="I121" s="48"/>
      <c r="J121" s="48"/>
      <c r="K121" s="48">
        <f t="shared" si="30"/>
        <v>5.533400574910635</v>
      </c>
      <c r="L121" s="14"/>
      <c r="M121" s="47">
        <f t="shared" si="28"/>
        <v>6</v>
      </c>
      <c r="N121" s="14"/>
      <c r="O121" s="49">
        <f t="shared" si="31"/>
        <v>0.466599425089365</v>
      </c>
      <c r="P121" s="50"/>
      <c r="Q121" s="60">
        <f t="shared" si="29"/>
        <v>6</v>
      </c>
      <c r="R121" s="51"/>
      <c r="S121" s="22"/>
      <c r="T121" s="66">
        <v>0.4836068672046654</v>
      </c>
    </row>
    <row r="122" spans="1:20" ht="12.75">
      <c r="A122" s="95" t="s">
        <v>230</v>
      </c>
      <c r="B122" s="24" t="s">
        <v>131</v>
      </c>
      <c r="C122" s="25">
        <v>21.790479</v>
      </c>
      <c r="D122" s="61">
        <f t="shared" si="27"/>
        <v>4.66802731354477</v>
      </c>
      <c r="E122" s="16"/>
      <c r="F122" s="15">
        <f aca="true" t="shared" si="33" ref="F122:F133">D122/E$133*27</f>
        <v>3.868909473298438</v>
      </c>
      <c r="G122" s="16"/>
      <c r="H122" s="15"/>
      <c r="I122" s="17"/>
      <c r="J122" s="17"/>
      <c r="K122" s="17">
        <f t="shared" si="30"/>
        <v>3.868909473298438</v>
      </c>
      <c r="L122" s="16"/>
      <c r="M122" s="15">
        <f t="shared" si="28"/>
        <v>4</v>
      </c>
      <c r="N122" s="16"/>
      <c r="O122" s="18">
        <f t="shared" si="31"/>
        <v>0.13109052670156185</v>
      </c>
      <c r="Q122" s="20">
        <f t="shared" si="29"/>
        <v>4</v>
      </c>
      <c r="R122" s="21"/>
      <c r="S122" s="22"/>
      <c r="T122" s="66">
        <v>0.3902209759162023</v>
      </c>
    </row>
    <row r="123" spans="1:20" ht="12.75">
      <c r="A123" s="95" t="s">
        <v>230</v>
      </c>
      <c r="B123" s="24" t="s">
        <v>132</v>
      </c>
      <c r="C123" s="25">
        <v>9.93947</v>
      </c>
      <c r="D123" s="61">
        <f t="shared" si="27"/>
        <v>3.1526925000703763</v>
      </c>
      <c r="E123" s="16"/>
      <c r="F123" s="15">
        <f t="shared" si="33"/>
        <v>2.6129842566531143</v>
      </c>
      <c r="G123" s="16"/>
      <c r="H123" s="15"/>
      <c r="I123" s="17"/>
      <c r="J123" s="17"/>
      <c r="K123" s="17">
        <f t="shared" si="30"/>
        <v>2.6129842566531143</v>
      </c>
      <c r="L123" s="16"/>
      <c r="M123" s="15">
        <f t="shared" si="28"/>
        <v>3</v>
      </c>
      <c r="N123" s="16"/>
      <c r="O123" s="18">
        <f t="shared" si="31"/>
        <v>0.3870157433468857</v>
      </c>
      <c r="P123" s="19">
        <v>-1</v>
      </c>
      <c r="Q123" s="20">
        <f t="shared" si="29"/>
        <v>2</v>
      </c>
      <c r="R123" s="21"/>
      <c r="S123" s="22"/>
      <c r="T123" s="66">
        <v>0.328100745070385</v>
      </c>
    </row>
    <row r="124" spans="1:20" ht="12.75">
      <c r="A124" s="95" t="s">
        <v>230</v>
      </c>
      <c r="B124" s="24" t="s">
        <v>133</v>
      </c>
      <c r="C124" s="25">
        <v>7.243007</v>
      </c>
      <c r="D124" s="61">
        <f t="shared" si="27"/>
        <v>2.691283522782392</v>
      </c>
      <c r="E124" s="16"/>
      <c r="F124" s="15">
        <f t="shared" si="33"/>
        <v>2.230563708659612</v>
      </c>
      <c r="G124" s="16"/>
      <c r="H124" s="15"/>
      <c r="I124" s="17"/>
      <c r="J124" s="17"/>
      <c r="K124" s="17">
        <f t="shared" si="30"/>
        <v>2.230563708659612</v>
      </c>
      <c r="L124" s="16"/>
      <c r="M124" s="15">
        <f t="shared" si="28"/>
        <v>2</v>
      </c>
      <c r="N124" s="16"/>
      <c r="O124" s="18">
        <f t="shared" si="31"/>
        <v>-0.23056370865961195</v>
      </c>
      <c r="Q124" s="20">
        <f t="shared" si="29"/>
        <v>2</v>
      </c>
      <c r="R124" s="21"/>
      <c r="S124" s="22"/>
      <c r="T124" s="66">
        <v>0.3123122962874403</v>
      </c>
    </row>
    <row r="125" spans="1:20" ht="12.75">
      <c r="A125" s="95" t="s">
        <v>230</v>
      </c>
      <c r="B125" s="24" t="s">
        <v>134</v>
      </c>
      <c r="C125" s="25">
        <v>6.981642</v>
      </c>
      <c r="D125" s="61">
        <f t="shared" si="27"/>
        <v>2.6422796975339304</v>
      </c>
      <c r="E125" s="16"/>
      <c r="F125" s="15">
        <f t="shared" si="33"/>
        <v>2.1899488298259953</v>
      </c>
      <c r="G125" s="16"/>
      <c r="H125" s="15"/>
      <c r="I125" s="17"/>
      <c r="J125" s="17"/>
      <c r="K125" s="17">
        <f t="shared" si="30"/>
        <v>2.1899488298259953</v>
      </c>
      <c r="L125" s="16"/>
      <c r="M125" s="15">
        <f t="shared" si="28"/>
        <v>2</v>
      </c>
      <c r="N125" s="16"/>
      <c r="O125" s="18">
        <f t="shared" si="31"/>
        <v>-0.18994882982599526</v>
      </c>
      <c r="Q125" s="20">
        <f t="shared" si="29"/>
        <v>2</v>
      </c>
      <c r="R125" s="21"/>
      <c r="S125" s="22"/>
      <c r="T125" s="66">
        <v>0.28521029421441924</v>
      </c>
    </row>
    <row r="126" spans="1:20" ht="12.75">
      <c r="A126" s="95" t="s">
        <v>230</v>
      </c>
      <c r="B126" s="24" t="s">
        <v>135</v>
      </c>
      <c r="C126" s="25">
        <v>4.475611</v>
      </c>
      <c r="D126" s="61">
        <f t="shared" si="27"/>
        <v>2.1155639909962543</v>
      </c>
      <c r="E126" s="16"/>
      <c r="F126" s="15">
        <f t="shared" si="33"/>
        <v>1.7534013870023941</v>
      </c>
      <c r="G126" s="16"/>
      <c r="H126" s="15"/>
      <c r="I126" s="17"/>
      <c r="J126" s="17"/>
      <c r="K126" s="17">
        <f t="shared" si="30"/>
        <v>1.7534013870023941</v>
      </c>
      <c r="L126" s="16"/>
      <c r="M126" s="15">
        <f t="shared" si="28"/>
        <v>2</v>
      </c>
      <c r="N126" s="16"/>
      <c r="O126" s="18">
        <f t="shared" si="31"/>
        <v>0.24659861299760588</v>
      </c>
      <c r="Q126" s="20">
        <f t="shared" si="29"/>
        <v>2</v>
      </c>
      <c r="R126" s="21"/>
      <c r="S126" s="22"/>
      <c r="T126" s="66">
        <v>0.18676159688519345</v>
      </c>
    </row>
    <row r="127" spans="1:20" ht="12.75">
      <c r="A127" s="95" t="s">
        <v>230</v>
      </c>
      <c r="B127" s="24" t="s">
        <v>136</v>
      </c>
      <c r="C127" s="25">
        <v>3.875723</v>
      </c>
      <c r="D127" s="61">
        <f t="shared" si="27"/>
        <v>1.9686856021213748</v>
      </c>
      <c r="E127" s="16"/>
      <c r="F127" s="15">
        <f t="shared" si="33"/>
        <v>1.6316670542807388</v>
      </c>
      <c r="G127" s="16"/>
      <c r="H127" s="15"/>
      <c r="I127" s="17"/>
      <c r="J127" s="17"/>
      <c r="K127" s="17">
        <f t="shared" si="30"/>
        <v>1.6316670542807388</v>
      </c>
      <c r="L127" s="16"/>
      <c r="M127" s="15">
        <f t="shared" si="28"/>
        <v>2</v>
      </c>
      <c r="N127" s="16"/>
      <c r="O127" s="18">
        <f t="shared" si="31"/>
        <v>0.36833294571926123</v>
      </c>
      <c r="Q127" s="20">
        <f t="shared" si="29"/>
        <v>2</v>
      </c>
      <c r="R127" s="21"/>
      <c r="S127" s="22"/>
      <c r="T127" s="66">
        <v>0.09740841825379487</v>
      </c>
    </row>
    <row r="128" spans="1:20" ht="12.75">
      <c r="A128" s="95" t="s">
        <v>230</v>
      </c>
      <c r="B128" s="24" t="s">
        <v>137</v>
      </c>
      <c r="C128" s="25">
        <v>3.619925</v>
      </c>
      <c r="D128" s="61">
        <f t="shared" si="27"/>
        <v>1.902610049379536</v>
      </c>
      <c r="E128" s="16"/>
      <c r="F128" s="15">
        <f t="shared" si="33"/>
        <v>1.5769029505629728</v>
      </c>
      <c r="G128" s="16"/>
      <c r="H128" s="15"/>
      <c r="I128" s="17"/>
      <c r="J128" s="17"/>
      <c r="K128" s="17">
        <f t="shared" si="30"/>
        <v>1.5769029505629728</v>
      </c>
      <c r="L128" s="16"/>
      <c r="M128" s="15">
        <f t="shared" si="28"/>
        <v>2</v>
      </c>
      <c r="N128" s="16"/>
      <c r="O128" s="18">
        <f t="shared" si="31"/>
        <v>0.4230970494370272</v>
      </c>
      <c r="Q128" s="20">
        <f t="shared" si="29"/>
        <v>2</v>
      </c>
      <c r="R128" s="21"/>
      <c r="S128" s="22"/>
      <c r="T128" s="66">
        <v>-0.03478705896799639</v>
      </c>
    </row>
    <row r="129" spans="1:20" ht="12.75">
      <c r="A129" s="95" t="s">
        <v>230</v>
      </c>
      <c r="B129" s="24" t="s">
        <v>138</v>
      </c>
      <c r="C129" s="25">
        <v>3.011405</v>
      </c>
      <c r="D129" s="61">
        <f t="shared" si="27"/>
        <v>1.7353400243180008</v>
      </c>
      <c r="E129" s="16"/>
      <c r="F129" s="15">
        <f t="shared" si="33"/>
        <v>1.4382678181845354</v>
      </c>
      <c r="G129" s="16"/>
      <c r="H129" s="15"/>
      <c r="I129" s="17"/>
      <c r="J129" s="17"/>
      <c r="K129" s="17">
        <f t="shared" si="30"/>
        <v>1.4382678181845354</v>
      </c>
      <c r="L129" s="16"/>
      <c r="M129" s="15">
        <f t="shared" si="28"/>
        <v>1</v>
      </c>
      <c r="N129" s="16"/>
      <c r="O129" s="18">
        <f t="shared" si="31"/>
        <v>-0.4382678181845354</v>
      </c>
      <c r="Q129" s="20">
        <f t="shared" si="29"/>
        <v>1</v>
      </c>
      <c r="R129" s="21"/>
      <c r="S129" s="22"/>
      <c r="T129" s="66">
        <v>-0.1376110009143554</v>
      </c>
    </row>
    <row r="130" spans="1:20" ht="12.75">
      <c r="A130" s="95" t="s">
        <v>230</v>
      </c>
      <c r="B130" s="24" t="s">
        <v>139</v>
      </c>
      <c r="C130" s="25">
        <v>2.087171</v>
      </c>
      <c r="D130" s="61">
        <f t="shared" si="27"/>
        <v>1.4447044680487424</v>
      </c>
      <c r="E130" s="16"/>
      <c r="F130" s="15">
        <f t="shared" si="33"/>
        <v>1.197386053490313</v>
      </c>
      <c r="G130" s="16"/>
      <c r="H130" s="15"/>
      <c r="I130" s="17"/>
      <c r="J130" s="17"/>
      <c r="K130" s="17">
        <f t="shared" si="30"/>
        <v>1.197386053490313</v>
      </c>
      <c r="L130" s="16"/>
      <c r="M130" s="15">
        <f t="shared" si="28"/>
        <v>1</v>
      </c>
      <c r="N130" s="16"/>
      <c r="O130" s="18">
        <f t="shared" si="31"/>
        <v>-0.1973860534903129</v>
      </c>
      <c r="Q130" s="20">
        <f t="shared" si="29"/>
        <v>1</v>
      </c>
      <c r="R130" s="21"/>
      <c r="S130" s="22"/>
      <c r="T130" s="66">
        <v>-0.13953554257561507</v>
      </c>
    </row>
    <row r="131" spans="1:20" ht="12.75">
      <c r="A131" s="95" t="s">
        <v>230</v>
      </c>
      <c r="B131" s="24" t="s">
        <v>140</v>
      </c>
      <c r="C131" s="25">
        <v>1.99269</v>
      </c>
      <c r="D131" s="61">
        <f t="shared" si="27"/>
        <v>1.4116267211979234</v>
      </c>
      <c r="E131" s="16"/>
      <c r="F131" s="15">
        <f t="shared" si="33"/>
        <v>1.1699708736829522</v>
      </c>
      <c r="G131" s="16"/>
      <c r="H131" s="15"/>
      <c r="I131" s="17"/>
      <c r="J131" s="17"/>
      <c r="K131" s="17">
        <f t="shared" si="30"/>
        <v>1.1699708736829522</v>
      </c>
      <c r="L131" s="16"/>
      <c r="M131" s="15">
        <f t="shared" si="28"/>
        <v>1</v>
      </c>
      <c r="N131" s="16"/>
      <c r="O131" s="18">
        <f t="shared" si="31"/>
        <v>-0.16997087368295216</v>
      </c>
      <c r="Q131" s="20">
        <f t="shared" si="29"/>
        <v>1</v>
      </c>
      <c r="R131" s="21"/>
      <c r="S131" s="22"/>
      <c r="T131" s="66">
        <v>-0.18367621586484262</v>
      </c>
    </row>
    <row r="132" spans="1:20" ht="12.75">
      <c r="A132" s="95" t="s">
        <v>230</v>
      </c>
      <c r="B132" s="24" t="s">
        <v>141</v>
      </c>
      <c r="C132" s="25">
        <v>1.847708</v>
      </c>
      <c r="D132" s="61">
        <f t="shared" si="27"/>
        <v>1.3593042337902137</v>
      </c>
      <c r="E132" s="16"/>
      <c r="F132" s="15">
        <f t="shared" si="33"/>
        <v>1.126605453217041</v>
      </c>
      <c r="G132" s="16"/>
      <c r="H132" s="15"/>
      <c r="I132" s="17"/>
      <c r="J132" s="17"/>
      <c r="K132" s="17">
        <f t="shared" si="30"/>
        <v>1.126605453217041</v>
      </c>
      <c r="L132" s="16"/>
      <c r="M132" s="15">
        <f t="shared" si="28"/>
        <v>1</v>
      </c>
      <c r="N132" s="16"/>
      <c r="O132" s="18">
        <f t="shared" si="31"/>
        <v>-0.1266054532170411</v>
      </c>
      <c r="Q132" s="20">
        <f t="shared" si="29"/>
        <v>1</v>
      </c>
      <c r="R132" s="21"/>
      <c r="S132" s="22"/>
      <c r="T132" s="66">
        <v>-0.26998542081651333</v>
      </c>
    </row>
    <row r="133" spans="1:20" ht="13.5" thickBot="1">
      <c r="A133" s="97" t="s">
        <v>230</v>
      </c>
      <c r="B133" s="29" t="s">
        <v>142</v>
      </c>
      <c r="C133" s="30">
        <v>0.653474</v>
      </c>
      <c r="D133" s="63">
        <f t="shared" si="27"/>
        <v>0.8083773871156961</v>
      </c>
      <c r="E133" s="76">
        <f>SUM(D121:D133)</f>
        <v>32.57681223496196</v>
      </c>
      <c r="F133" s="33">
        <f t="shared" si="33"/>
        <v>0.6699915662312586</v>
      </c>
      <c r="G133" s="76">
        <f>SUM(F121:F133)</f>
        <v>27.000000000000004</v>
      </c>
      <c r="H133" s="33"/>
      <c r="I133" s="34"/>
      <c r="J133" s="34"/>
      <c r="K133" s="34">
        <f t="shared" si="30"/>
        <v>0.6699915662312586</v>
      </c>
      <c r="L133" s="76">
        <f>SUM(K121:K133)</f>
        <v>27.000000000000004</v>
      </c>
      <c r="M133" s="33">
        <f t="shared" si="28"/>
        <v>1</v>
      </c>
      <c r="N133" s="76">
        <f>SUM(M121:M133)</f>
        <v>28</v>
      </c>
      <c r="O133" s="35">
        <f t="shared" si="31"/>
        <v>0.33000843376874145</v>
      </c>
      <c r="P133" s="36"/>
      <c r="Q133" s="37">
        <f t="shared" si="29"/>
        <v>1</v>
      </c>
      <c r="R133" s="76">
        <f>SUM(Q121:Q133)</f>
        <v>27</v>
      </c>
      <c r="S133" s="22"/>
      <c r="T133" s="35">
        <v>-0.3180259546927786</v>
      </c>
    </row>
    <row r="134" spans="1:20" ht="12.75">
      <c r="A134" s="95" t="s">
        <v>231</v>
      </c>
      <c r="B134" s="24" t="s">
        <v>143</v>
      </c>
      <c r="C134" s="25">
        <v>142.500482</v>
      </c>
      <c r="D134" s="26">
        <f aca="true" t="shared" si="34" ref="D134:D166">SQRT(C134)</f>
        <v>11.937356575054629</v>
      </c>
      <c r="E134" s="16"/>
      <c r="F134" s="15">
        <f>D134/E$142*27</f>
        <v>9.610483739631206</v>
      </c>
      <c r="G134" s="16"/>
      <c r="H134" s="15"/>
      <c r="I134" s="17"/>
      <c r="J134" s="17"/>
      <c r="K134" s="17">
        <f t="shared" si="30"/>
        <v>9.610483739631206</v>
      </c>
      <c r="L134" s="16"/>
      <c r="M134" s="15">
        <f aca="true" t="shared" si="35" ref="M134:M166">ROUND(K134,0)</f>
        <v>10</v>
      </c>
      <c r="N134" s="16"/>
      <c r="O134" s="18">
        <f aca="true" t="shared" si="36" ref="O134:O142">M134-K134</f>
        <v>0.3895162603687936</v>
      </c>
      <c r="Q134" s="20">
        <f aca="true" t="shared" si="37" ref="Q134:Q166">M134+P134</f>
        <v>10</v>
      </c>
      <c r="R134" s="21"/>
      <c r="S134" s="22"/>
      <c r="T134" s="66">
        <v>0.12716414817380794</v>
      </c>
    </row>
    <row r="135" spans="1:20" ht="12.75">
      <c r="A135" s="95" t="s">
        <v>231</v>
      </c>
      <c r="B135" s="24" t="s">
        <v>144</v>
      </c>
      <c r="C135" s="25">
        <v>38.383809</v>
      </c>
      <c r="D135" s="26">
        <f t="shared" si="34"/>
        <v>6.195466810499432</v>
      </c>
      <c r="E135" s="16"/>
      <c r="F135" s="15">
        <f aca="true" t="shared" si="38" ref="F135:F142">D135/E$142*27</f>
        <v>4.987823951422605</v>
      </c>
      <c r="G135" s="16"/>
      <c r="H135" s="15"/>
      <c r="I135" s="17"/>
      <c r="J135" s="17"/>
      <c r="K135" s="17">
        <f t="shared" si="30"/>
        <v>4.987823951422605</v>
      </c>
      <c r="L135" s="16"/>
      <c r="M135" s="15">
        <f t="shared" si="35"/>
        <v>5</v>
      </c>
      <c r="N135" s="16"/>
      <c r="O135" s="18">
        <f t="shared" si="36"/>
        <v>0.012176048577394738</v>
      </c>
      <c r="Q135" s="20">
        <f t="shared" si="37"/>
        <v>5</v>
      </c>
      <c r="R135" s="21"/>
      <c r="S135" s="22"/>
      <c r="T135" s="66">
        <v>0.07992579689615287</v>
      </c>
    </row>
    <row r="136" spans="1:20" ht="12.75">
      <c r="A136" s="95" t="s">
        <v>231</v>
      </c>
      <c r="B136" s="24" t="s">
        <v>145</v>
      </c>
      <c r="C136" s="25">
        <v>10.162921</v>
      </c>
      <c r="D136" s="26">
        <f t="shared" si="34"/>
        <v>3.1879336567751846</v>
      </c>
      <c r="E136" s="16"/>
      <c r="F136" s="15">
        <f t="shared" si="38"/>
        <v>2.566530067090733</v>
      </c>
      <c r="G136" s="16"/>
      <c r="H136" s="15"/>
      <c r="I136" s="17"/>
      <c r="J136" s="17"/>
      <c r="K136" s="17">
        <f t="shared" si="30"/>
        <v>2.566530067090733</v>
      </c>
      <c r="L136" s="16"/>
      <c r="M136" s="15">
        <f t="shared" si="35"/>
        <v>3</v>
      </c>
      <c r="N136" s="16"/>
      <c r="O136" s="18">
        <f t="shared" si="36"/>
        <v>0.43346993290926683</v>
      </c>
      <c r="P136" s="19">
        <v>1</v>
      </c>
      <c r="Q136" s="20">
        <f t="shared" si="37"/>
        <v>4</v>
      </c>
      <c r="R136" s="21"/>
      <c r="S136" s="22"/>
      <c r="T136" s="66">
        <v>0.04717877613550536</v>
      </c>
    </row>
    <row r="137" spans="1:20" ht="12.75">
      <c r="A137" s="95" t="s">
        <v>231</v>
      </c>
      <c r="B137" s="24" t="s">
        <v>146</v>
      </c>
      <c r="C137" s="25">
        <v>9.625888</v>
      </c>
      <c r="D137" s="26">
        <f t="shared" si="34"/>
        <v>3.1025615223553586</v>
      </c>
      <c r="E137" s="16"/>
      <c r="F137" s="15">
        <f t="shared" si="38"/>
        <v>2.4977989787211463</v>
      </c>
      <c r="G137" s="16"/>
      <c r="H137" s="15"/>
      <c r="I137" s="17"/>
      <c r="J137" s="17"/>
      <c r="K137" s="17">
        <f t="shared" si="30"/>
        <v>2.4977989787211463</v>
      </c>
      <c r="L137" s="16"/>
      <c r="M137" s="15">
        <f t="shared" si="35"/>
        <v>2</v>
      </c>
      <c r="N137" s="16"/>
      <c r="O137" s="18">
        <f t="shared" si="36"/>
        <v>-0.4977989787211463</v>
      </c>
      <c r="Q137" s="20">
        <f t="shared" si="37"/>
        <v>2</v>
      </c>
      <c r="R137" s="21"/>
      <c r="S137" s="22"/>
      <c r="T137" s="66">
        <v>-0.021450461784103148</v>
      </c>
    </row>
    <row r="138" spans="1:20" ht="12.75">
      <c r="A138" s="95" t="s">
        <v>231</v>
      </c>
      <c r="B138" s="24" t="s">
        <v>147</v>
      </c>
      <c r="C138" s="25">
        <v>5.488339</v>
      </c>
      <c r="D138" s="26">
        <f t="shared" si="34"/>
        <v>2.342720427195699</v>
      </c>
      <c r="E138" s="16"/>
      <c r="F138" s="15">
        <f t="shared" si="38"/>
        <v>1.8860688654567652</v>
      </c>
      <c r="G138" s="16"/>
      <c r="H138" s="15"/>
      <c r="I138" s="17"/>
      <c r="J138" s="17"/>
      <c r="K138" s="17">
        <f t="shared" si="30"/>
        <v>1.8860688654567652</v>
      </c>
      <c r="L138" s="16"/>
      <c r="M138" s="15">
        <f t="shared" si="35"/>
        <v>2</v>
      </c>
      <c r="N138" s="16"/>
      <c r="O138" s="18">
        <f t="shared" si="36"/>
        <v>0.11393113454323478</v>
      </c>
      <c r="Q138" s="20">
        <f t="shared" si="37"/>
        <v>2</v>
      </c>
      <c r="R138" s="21"/>
      <c r="S138" s="22"/>
      <c r="T138" s="66">
        <v>-0.14097444916521873</v>
      </c>
    </row>
    <row r="139" spans="1:20" ht="12.75">
      <c r="A139" s="95" t="s">
        <v>231</v>
      </c>
      <c r="B139" s="24" t="s">
        <v>148</v>
      </c>
      <c r="C139" s="25">
        <v>5.266114</v>
      </c>
      <c r="D139" s="26">
        <f t="shared" si="34"/>
        <v>2.2948015164715225</v>
      </c>
      <c r="E139" s="16"/>
      <c r="F139" s="15">
        <f t="shared" si="38"/>
        <v>1.8474904825928495</v>
      </c>
      <c r="G139" s="16"/>
      <c r="H139" s="15"/>
      <c r="I139" s="17"/>
      <c r="J139" s="17"/>
      <c r="K139" s="17">
        <f t="shared" si="30"/>
        <v>1.8474904825928495</v>
      </c>
      <c r="L139" s="16"/>
      <c r="M139" s="15">
        <f t="shared" si="35"/>
        <v>2</v>
      </c>
      <c r="N139" s="16"/>
      <c r="O139" s="18">
        <f t="shared" si="36"/>
        <v>0.15250951740715046</v>
      </c>
      <c r="Q139" s="20">
        <f t="shared" si="37"/>
        <v>2</v>
      </c>
      <c r="R139" s="21"/>
      <c r="S139" s="22"/>
      <c r="T139" s="66">
        <v>-0.1471874133405695</v>
      </c>
    </row>
    <row r="140" spans="1:20" ht="12.75">
      <c r="A140" s="95" t="s">
        <v>231</v>
      </c>
      <c r="B140" s="24" t="s">
        <v>149</v>
      </c>
      <c r="C140" s="25">
        <v>3.515858</v>
      </c>
      <c r="D140" s="26">
        <f t="shared" si="34"/>
        <v>1.8750621323038872</v>
      </c>
      <c r="E140" s="16"/>
      <c r="F140" s="15">
        <f t="shared" si="38"/>
        <v>1.5095682214068618</v>
      </c>
      <c r="G140" s="16"/>
      <c r="H140" s="15"/>
      <c r="I140" s="17"/>
      <c r="J140" s="17"/>
      <c r="K140" s="17">
        <f t="shared" si="30"/>
        <v>1.5095682214068618</v>
      </c>
      <c r="L140" s="16"/>
      <c r="M140" s="15">
        <f t="shared" si="35"/>
        <v>2</v>
      </c>
      <c r="N140" s="16"/>
      <c r="O140" s="18">
        <f t="shared" si="36"/>
        <v>0.49043177859313825</v>
      </c>
      <c r="Q140" s="20">
        <f t="shared" si="37"/>
        <v>2</v>
      </c>
      <c r="R140" s="21"/>
      <c r="S140" s="22"/>
      <c r="T140" s="66">
        <v>-0.25661139722923565</v>
      </c>
    </row>
    <row r="141" spans="1:20" ht="12.75">
      <c r="A141" s="95" t="s">
        <v>231</v>
      </c>
      <c r="B141" s="24" t="s">
        <v>150</v>
      </c>
      <c r="C141" s="25">
        <v>2.178443</v>
      </c>
      <c r="D141" s="26">
        <f t="shared" si="34"/>
        <v>1.475954945111808</v>
      </c>
      <c r="E141" s="16"/>
      <c r="F141" s="15">
        <f t="shared" si="38"/>
        <v>1.1882564545375816</v>
      </c>
      <c r="G141" s="16"/>
      <c r="H141" s="15"/>
      <c r="I141" s="17"/>
      <c r="J141" s="17"/>
      <c r="K141" s="17">
        <f t="shared" si="30"/>
        <v>1.1882564545375816</v>
      </c>
      <c r="L141" s="16"/>
      <c r="M141" s="15">
        <f t="shared" si="35"/>
        <v>1</v>
      </c>
      <c r="N141" s="16"/>
      <c r="O141" s="18">
        <f t="shared" si="36"/>
        <v>-0.18825645453758155</v>
      </c>
      <c r="Q141" s="20">
        <f t="shared" si="37"/>
        <v>1</v>
      </c>
      <c r="R141" s="21"/>
      <c r="S141" s="22"/>
      <c r="T141" s="66">
        <v>-0.323058114353568</v>
      </c>
    </row>
    <row r="142" spans="1:20" ht="13.5" thickBot="1">
      <c r="A142" s="95" t="s">
        <v>231</v>
      </c>
      <c r="B142" s="29" t="s">
        <v>151</v>
      </c>
      <c r="C142" s="30">
        <v>1.266375</v>
      </c>
      <c r="D142" s="26">
        <f t="shared" si="34"/>
        <v>1.125333283965244</v>
      </c>
      <c r="E142" s="16">
        <f>SUM(D134:D142)</f>
        <v>33.537190869732775</v>
      </c>
      <c r="F142" s="15">
        <f t="shared" si="38"/>
        <v>0.9059792391402425</v>
      </c>
      <c r="G142" s="16">
        <f>SUM(F134:F142)</f>
        <v>26.99999999999999</v>
      </c>
      <c r="H142" s="39"/>
      <c r="I142" s="26"/>
      <c r="J142" s="17"/>
      <c r="K142" s="17">
        <f t="shared" si="30"/>
        <v>0.9059792391402425</v>
      </c>
      <c r="L142" s="16">
        <f>SUM(K134:K142)</f>
        <v>26.99999999999999</v>
      </c>
      <c r="M142" s="15">
        <f t="shared" si="35"/>
        <v>1</v>
      </c>
      <c r="N142" s="16">
        <f>SUM(M134:M142)</f>
        <v>28</v>
      </c>
      <c r="O142" s="18">
        <f t="shared" si="36"/>
        <v>0.09402076085975752</v>
      </c>
      <c r="Q142" s="20">
        <f t="shared" si="37"/>
        <v>1</v>
      </c>
      <c r="R142" s="16">
        <f>SUM(Q134:Q142)</f>
        <v>29</v>
      </c>
      <c r="S142" s="44"/>
      <c r="T142" s="35">
        <v>-0.3649868853327618</v>
      </c>
    </row>
    <row r="143" spans="1:20" ht="12.75">
      <c r="A143" s="99" t="s">
        <v>232</v>
      </c>
      <c r="B143" s="11" t="s">
        <v>152</v>
      </c>
      <c r="C143" s="100">
        <v>147.667509</v>
      </c>
      <c r="D143" s="58">
        <f>SQRT(C143)</f>
        <v>12.151852081061554</v>
      </c>
      <c r="E143" s="13"/>
      <c r="F143" s="47">
        <f>D143/E$144*27</f>
        <v>18.196111043383922</v>
      </c>
      <c r="G143" s="14"/>
      <c r="H143" s="86"/>
      <c r="I143" s="59"/>
      <c r="J143" s="48"/>
      <c r="K143" s="48">
        <f t="shared" si="30"/>
        <v>18.196111043383922</v>
      </c>
      <c r="L143" s="14"/>
      <c r="M143" s="47">
        <f>ROUND(K143,0)</f>
        <v>18</v>
      </c>
      <c r="N143" s="14"/>
      <c r="O143" s="49"/>
      <c r="P143" s="50"/>
      <c r="Q143" s="60">
        <f t="shared" si="37"/>
        <v>18</v>
      </c>
      <c r="R143" s="51"/>
      <c r="S143" s="101"/>
      <c r="T143"/>
    </row>
    <row r="144" spans="1:20" s="77" customFormat="1" ht="13.5" thickBot="1">
      <c r="A144" s="102" t="s">
        <v>232</v>
      </c>
      <c r="B144" s="29" t="s">
        <v>153</v>
      </c>
      <c r="C144" s="68">
        <v>34.568211</v>
      </c>
      <c r="D144" s="63">
        <f t="shared" si="34"/>
        <v>5.879473700936164</v>
      </c>
      <c r="E144" s="31">
        <f>SUM(D143:D144)</f>
        <v>18.03132578199772</v>
      </c>
      <c r="F144" s="33">
        <f>D144/E$144*27</f>
        <v>8.803888956616074</v>
      </c>
      <c r="G144" s="32">
        <f>SUM(F143:F144)</f>
        <v>26.999999999999996</v>
      </c>
      <c r="H144" s="40"/>
      <c r="I144" s="78"/>
      <c r="J144" s="34"/>
      <c r="K144" s="34">
        <f t="shared" si="30"/>
        <v>8.803888956616074</v>
      </c>
      <c r="L144" s="32">
        <f>SUM(K143:K144)</f>
        <v>26.999999999999996</v>
      </c>
      <c r="M144" s="33">
        <f aca="true" t="shared" si="39" ref="M144:M152">ROUND(K144,0)</f>
        <v>9</v>
      </c>
      <c r="N144" s="32">
        <f>SUM(M143:M144)</f>
        <v>27</v>
      </c>
      <c r="O144" s="35"/>
      <c r="P144" s="36"/>
      <c r="Q144" s="37">
        <f t="shared" si="37"/>
        <v>9</v>
      </c>
      <c r="R144" s="32">
        <f>SUM(Q143:Q144)</f>
        <v>27</v>
      </c>
      <c r="S144" s="103"/>
      <c r="T144" s="45"/>
    </row>
    <row r="145" spans="1:20" s="77" customFormat="1" ht="13.5" thickBot="1">
      <c r="A145" s="104" t="s">
        <v>233</v>
      </c>
      <c r="B145" s="105" t="s">
        <v>154</v>
      </c>
      <c r="C145" s="106">
        <v>163.490446</v>
      </c>
      <c r="D145" s="61">
        <f t="shared" si="34"/>
        <v>12.786338256123212</v>
      </c>
      <c r="E145" s="26">
        <f>D145</f>
        <v>12.786338256123212</v>
      </c>
      <c r="F145" s="15">
        <f>D145/E$145*27</f>
        <v>27</v>
      </c>
      <c r="G145" s="56">
        <f>F145</f>
        <v>27</v>
      </c>
      <c r="H145" s="39"/>
      <c r="I145" s="42"/>
      <c r="J145" s="17"/>
      <c r="K145" s="17">
        <f t="shared" si="30"/>
        <v>27</v>
      </c>
      <c r="L145" s="56">
        <f>K145</f>
        <v>27</v>
      </c>
      <c r="M145" s="15">
        <f t="shared" si="39"/>
        <v>27</v>
      </c>
      <c r="N145" s="56">
        <f>M145</f>
        <v>27</v>
      </c>
      <c r="O145" s="18"/>
      <c r="P145" s="19"/>
      <c r="Q145" s="20">
        <f t="shared" si="37"/>
        <v>27</v>
      </c>
      <c r="R145" s="56">
        <f>Q145</f>
        <v>27</v>
      </c>
      <c r="S145" s="115"/>
      <c r="T145" s="45"/>
    </row>
    <row r="146" spans="1:20" s="77" customFormat="1" ht="12.75">
      <c r="A146" s="116" t="s">
        <v>234</v>
      </c>
      <c r="B146" s="24" t="s">
        <v>155</v>
      </c>
      <c r="C146" s="70">
        <v>116.220947</v>
      </c>
      <c r="D146" s="58">
        <f t="shared" si="34"/>
        <v>10.780581941620778</v>
      </c>
      <c r="E146" s="48"/>
      <c r="F146" s="47">
        <f>D146/E$152*27</f>
        <v>11.605365312879522</v>
      </c>
      <c r="G146" s="14"/>
      <c r="H146" s="86"/>
      <c r="I146" s="59"/>
      <c r="J146" s="48"/>
      <c r="K146" s="48">
        <f t="shared" si="30"/>
        <v>11.605365312879522</v>
      </c>
      <c r="L146" s="14"/>
      <c r="M146" s="47">
        <f t="shared" si="39"/>
        <v>12</v>
      </c>
      <c r="N146" s="14"/>
      <c r="O146" s="49">
        <f aca="true" t="shared" si="40" ref="O146:O158">M146-K146</f>
        <v>0.3946346871204778</v>
      </c>
      <c r="P146" s="50"/>
      <c r="Q146" s="60">
        <f t="shared" si="37"/>
        <v>12</v>
      </c>
      <c r="R146" s="14"/>
      <c r="S146" s="117"/>
      <c r="T146">
        <v>-0.3328025044944418</v>
      </c>
    </row>
    <row r="147" spans="1:20" s="77" customFormat="1" ht="12.75">
      <c r="A147" s="116" t="s">
        <v>234</v>
      </c>
      <c r="B147" s="24" t="s">
        <v>156</v>
      </c>
      <c r="C147" s="70">
        <v>14.222233</v>
      </c>
      <c r="D147" s="61">
        <f t="shared" si="34"/>
        <v>3.7712375952729364</v>
      </c>
      <c r="E147" s="17"/>
      <c r="F147" s="15">
        <f aca="true" t="shared" si="41" ref="F147:F152">D147/E$152*27</f>
        <v>4.05976135720812</v>
      </c>
      <c r="G147" s="16"/>
      <c r="H147" s="39"/>
      <c r="I147" s="42"/>
      <c r="J147" s="17"/>
      <c r="K147" s="17">
        <f t="shared" si="30"/>
        <v>4.05976135720812</v>
      </c>
      <c r="L147" s="16"/>
      <c r="M147" s="15">
        <f t="shared" si="39"/>
        <v>4</v>
      </c>
      <c r="N147" s="16"/>
      <c r="O147" s="18">
        <f t="shared" si="40"/>
        <v>-0.059761357208119925</v>
      </c>
      <c r="P147" s="19"/>
      <c r="Q147" s="20">
        <f t="shared" si="37"/>
        <v>4</v>
      </c>
      <c r="R147" s="16"/>
      <c r="S147" s="117"/>
      <c r="T147">
        <v>-0.12899965587302198</v>
      </c>
    </row>
    <row r="148" spans="1:20" ht="12.75">
      <c r="A148" s="116" t="s">
        <v>234</v>
      </c>
      <c r="B148" s="24" t="s">
        <v>157</v>
      </c>
      <c r="C148" s="70">
        <v>8.448465</v>
      </c>
      <c r="D148" s="61">
        <f t="shared" si="34"/>
        <v>2.9066243307314417</v>
      </c>
      <c r="F148" s="15">
        <f t="shared" si="41"/>
        <v>3.128999655873022</v>
      </c>
      <c r="G148" s="16"/>
      <c r="H148" s="39"/>
      <c r="I148" s="42"/>
      <c r="J148" s="17"/>
      <c r="K148" s="17">
        <f t="shared" si="30"/>
        <v>3.128999655873022</v>
      </c>
      <c r="L148" s="16"/>
      <c r="M148" s="15">
        <f t="shared" si="39"/>
        <v>3</v>
      </c>
      <c r="N148" s="16"/>
      <c r="O148" s="18">
        <f t="shared" si="40"/>
        <v>-0.12899965587302198</v>
      </c>
      <c r="Q148" s="20">
        <f t="shared" si="37"/>
        <v>3</v>
      </c>
      <c r="R148" s="16"/>
      <c r="S148" s="117"/>
      <c r="T148" s="77">
        <v>-0.059761357208119925</v>
      </c>
    </row>
    <row r="149" spans="1:20" ht="12.75">
      <c r="A149" s="116" t="s">
        <v>234</v>
      </c>
      <c r="B149" s="24" t="s">
        <v>158</v>
      </c>
      <c r="C149" s="70">
        <v>6.10859</v>
      </c>
      <c r="D149" s="61">
        <f t="shared" si="34"/>
        <v>2.4715561899337835</v>
      </c>
      <c r="F149" s="15">
        <f t="shared" si="41"/>
        <v>2.660646023639229</v>
      </c>
      <c r="G149" s="16"/>
      <c r="H149" s="39"/>
      <c r="I149" s="42"/>
      <c r="J149" s="17"/>
      <c r="K149" s="17">
        <f t="shared" si="30"/>
        <v>2.660646023639229</v>
      </c>
      <c r="L149" s="16"/>
      <c r="M149" s="15">
        <f t="shared" si="39"/>
        <v>3</v>
      </c>
      <c r="N149" s="16"/>
      <c r="O149" s="18">
        <f t="shared" si="40"/>
        <v>0.3393539763607709</v>
      </c>
      <c r="Q149" s="20">
        <f t="shared" si="37"/>
        <v>3</v>
      </c>
      <c r="R149" s="16"/>
      <c r="S149" s="117"/>
      <c r="T149">
        <v>0.3393539763607709</v>
      </c>
    </row>
    <row r="150" spans="1:20" ht="12.75">
      <c r="A150" s="116" t="s">
        <v>234</v>
      </c>
      <c r="B150" s="24" t="s">
        <v>159</v>
      </c>
      <c r="C150" s="70">
        <v>5.788531</v>
      </c>
      <c r="D150" s="61">
        <f t="shared" si="34"/>
        <v>2.4059366159564552</v>
      </c>
      <c r="F150" s="15">
        <f t="shared" si="41"/>
        <v>2.590006133157776</v>
      </c>
      <c r="G150" s="16"/>
      <c r="H150" s="39"/>
      <c r="I150" s="42"/>
      <c r="J150" s="17"/>
      <c r="K150" s="17">
        <f t="shared" si="30"/>
        <v>2.590006133157776</v>
      </c>
      <c r="L150" s="16"/>
      <c r="M150" s="15">
        <f t="shared" si="39"/>
        <v>3</v>
      </c>
      <c r="N150" s="16"/>
      <c r="O150" s="18">
        <f t="shared" si="40"/>
        <v>0.40999386684222383</v>
      </c>
      <c r="P150" s="19">
        <v>-1</v>
      </c>
      <c r="Q150" s="20">
        <f t="shared" si="37"/>
        <v>2</v>
      </c>
      <c r="R150" s="16"/>
      <c r="S150" s="117"/>
      <c r="T150" s="66">
        <v>0.3775809872521123</v>
      </c>
    </row>
    <row r="151" spans="1:20" ht="12.75">
      <c r="A151" s="116" t="s">
        <v>234</v>
      </c>
      <c r="B151" s="24" t="s">
        <v>160</v>
      </c>
      <c r="C151" s="70">
        <v>4.695942</v>
      </c>
      <c r="D151" s="61">
        <f t="shared" si="34"/>
        <v>2.167012228853358</v>
      </c>
      <c r="F151" s="15">
        <f t="shared" si="41"/>
        <v>2.332802504494442</v>
      </c>
      <c r="G151" s="16"/>
      <c r="H151" s="15"/>
      <c r="I151" s="17"/>
      <c r="J151" s="17"/>
      <c r="K151" s="17">
        <f t="shared" si="30"/>
        <v>2.332802504494442</v>
      </c>
      <c r="L151" s="16"/>
      <c r="M151" s="15">
        <f t="shared" si="39"/>
        <v>2</v>
      </c>
      <c r="N151" s="16"/>
      <c r="O151" s="18">
        <f t="shared" si="40"/>
        <v>-0.3328025044944418</v>
      </c>
      <c r="Q151" s="20">
        <f t="shared" si="37"/>
        <v>2</v>
      </c>
      <c r="R151" s="16"/>
      <c r="S151" s="117"/>
      <c r="T151" s="77">
        <v>0.3946346871204778</v>
      </c>
    </row>
    <row r="152" spans="1:20" ht="13.5" thickBot="1">
      <c r="A152" s="102" t="s">
        <v>234</v>
      </c>
      <c r="B152" s="29" t="s">
        <v>161</v>
      </c>
      <c r="C152" s="68">
        <v>0.334297</v>
      </c>
      <c r="D152" s="63">
        <f t="shared" si="34"/>
        <v>0.5781842266959555</v>
      </c>
      <c r="E152" s="34">
        <f>SUM(D146:D152)</f>
        <v>25.08113312906471</v>
      </c>
      <c r="F152" s="33">
        <f t="shared" si="41"/>
        <v>0.6224190127478877</v>
      </c>
      <c r="G152" s="76">
        <f>SUM(F146:F152)</f>
        <v>26.999999999999996</v>
      </c>
      <c r="H152" s="33"/>
      <c r="I152" s="34"/>
      <c r="J152" s="34"/>
      <c r="K152" s="34">
        <f t="shared" si="30"/>
        <v>0.6224190127478877</v>
      </c>
      <c r="L152" s="76">
        <f>SUM(K146:K152)</f>
        <v>26.999999999999996</v>
      </c>
      <c r="M152" s="33">
        <f t="shared" si="39"/>
        <v>1</v>
      </c>
      <c r="N152" s="76">
        <f>SUM(M146:M152)</f>
        <v>28</v>
      </c>
      <c r="O152" s="35">
        <f t="shared" si="40"/>
        <v>0.3775809872521123</v>
      </c>
      <c r="P152" s="36"/>
      <c r="Q152" s="37">
        <f t="shared" si="37"/>
        <v>1</v>
      </c>
      <c r="R152" s="76">
        <f>SUM(Q146:Q152)</f>
        <v>27</v>
      </c>
      <c r="S152" s="103"/>
      <c r="T152" s="45">
        <v>0.40999386684222383</v>
      </c>
    </row>
    <row r="153" spans="1:20" s="77" customFormat="1" ht="12.75">
      <c r="A153" s="119" t="s">
        <v>235</v>
      </c>
      <c r="B153" s="24" t="s">
        <v>162</v>
      </c>
      <c r="C153" s="25">
        <v>45.745783</v>
      </c>
      <c r="D153" s="26">
        <f t="shared" si="34"/>
        <v>6.763562892440641</v>
      </c>
      <c r="E153" s="16"/>
      <c r="F153" s="15">
        <f aca="true" t="shared" si="42" ref="F153:F158">D153/E$158*27</f>
        <v>7.190529159704616</v>
      </c>
      <c r="G153" s="16"/>
      <c r="H153" s="39"/>
      <c r="I153" s="26"/>
      <c r="J153" s="17"/>
      <c r="K153" s="17">
        <f t="shared" si="30"/>
        <v>7.190529159704616</v>
      </c>
      <c r="L153" s="16"/>
      <c r="M153" s="15">
        <f t="shared" si="35"/>
        <v>7</v>
      </c>
      <c r="N153" s="16"/>
      <c r="O153" s="18">
        <f t="shared" si="40"/>
        <v>-0.19052915970461637</v>
      </c>
      <c r="P153" s="19"/>
      <c r="Q153" s="20">
        <f t="shared" si="37"/>
        <v>7</v>
      </c>
      <c r="R153" s="16"/>
      <c r="S153" s="120"/>
      <c r="T153" s="66">
        <v>-0.4385316032480504</v>
      </c>
    </row>
    <row r="154" spans="1:20" s="77" customFormat="1" ht="12.75">
      <c r="A154" s="119" t="s">
        <v>235</v>
      </c>
      <c r="B154" s="24" t="s">
        <v>163</v>
      </c>
      <c r="C154" s="25">
        <v>29.849303</v>
      </c>
      <c r="D154" s="26">
        <f t="shared" si="34"/>
        <v>5.46345156471621</v>
      </c>
      <c r="E154" s="17"/>
      <c r="F154" s="15">
        <f t="shared" si="42"/>
        <v>5.808345159713542</v>
      </c>
      <c r="G154" s="16"/>
      <c r="H154" s="15"/>
      <c r="I154" s="17"/>
      <c r="J154" s="17"/>
      <c r="K154" s="17">
        <f t="shared" si="30"/>
        <v>5.808345159713542</v>
      </c>
      <c r="L154" s="16"/>
      <c r="M154" s="15">
        <f t="shared" si="35"/>
        <v>6</v>
      </c>
      <c r="N154" s="16"/>
      <c r="O154" s="18">
        <f t="shared" si="40"/>
        <v>0.19165484028645796</v>
      </c>
      <c r="P154" s="19"/>
      <c r="Q154" s="20">
        <f t="shared" si="37"/>
        <v>6</v>
      </c>
      <c r="R154" s="21"/>
      <c r="S154" s="22"/>
      <c r="T154" s="53">
        <v>-0.41126720377473447</v>
      </c>
    </row>
    <row r="155" spans="1:20" s="77" customFormat="1" ht="12.75">
      <c r="A155" s="119" t="s">
        <v>235</v>
      </c>
      <c r="B155" s="24" t="s">
        <v>164</v>
      </c>
      <c r="C155" s="25">
        <v>17.216945</v>
      </c>
      <c r="D155" s="26">
        <f t="shared" si="34"/>
        <v>4.1493306689151686</v>
      </c>
      <c r="E155" s="17"/>
      <c r="F155" s="15">
        <f t="shared" si="42"/>
        <v>4.4112672037747345</v>
      </c>
      <c r="G155" s="16"/>
      <c r="H155" s="15"/>
      <c r="I155" s="17"/>
      <c r="J155" s="17"/>
      <c r="K155" s="17">
        <f t="shared" si="30"/>
        <v>4.4112672037747345</v>
      </c>
      <c r="L155" s="16"/>
      <c r="M155" s="15">
        <f t="shared" si="35"/>
        <v>4</v>
      </c>
      <c r="N155" s="16"/>
      <c r="O155" s="18">
        <f t="shared" si="40"/>
        <v>-0.41126720377473447</v>
      </c>
      <c r="P155" s="19"/>
      <c r="Q155" s="20">
        <f t="shared" si="37"/>
        <v>4</v>
      </c>
      <c r="R155" s="21"/>
      <c r="S155" s="22"/>
      <c r="T155" s="53">
        <v>-0.19052915970461637</v>
      </c>
    </row>
    <row r="156" spans="1:20" ht="12.75">
      <c r="A156" s="119" t="s">
        <v>235</v>
      </c>
      <c r="B156" s="24" t="s">
        <v>165</v>
      </c>
      <c r="C156" s="25">
        <v>15.205539</v>
      </c>
      <c r="D156" s="26">
        <f t="shared" si="34"/>
        <v>3.8994280349815407</v>
      </c>
      <c r="F156" s="15">
        <f t="shared" si="42"/>
        <v>4.1455888616105625</v>
      </c>
      <c r="G156" s="16"/>
      <c r="H156" s="15"/>
      <c r="I156" s="17"/>
      <c r="J156" s="17"/>
      <c r="K156" s="17">
        <f t="shared" si="30"/>
        <v>4.1455888616105625</v>
      </c>
      <c r="L156" s="16"/>
      <c r="M156" s="15">
        <f t="shared" si="35"/>
        <v>4</v>
      </c>
      <c r="N156" s="16"/>
      <c r="O156" s="18">
        <f t="shared" si="40"/>
        <v>-0.1455888616105625</v>
      </c>
      <c r="Q156" s="20">
        <f t="shared" si="37"/>
        <v>4</v>
      </c>
      <c r="R156" s="21"/>
      <c r="S156" s="22"/>
      <c r="T156" s="66">
        <v>-0.1455888616105625</v>
      </c>
    </row>
    <row r="157" spans="1:20" ht="12.75">
      <c r="A157" s="119" t="s">
        <v>235</v>
      </c>
      <c r="B157" s="24" t="s">
        <v>166</v>
      </c>
      <c r="C157" s="25">
        <v>10.461053</v>
      </c>
      <c r="D157" s="26">
        <f t="shared" si="34"/>
        <v>3.234355113465434</v>
      </c>
      <c r="F157" s="15">
        <f t="shared" si="42"/>
        <v>3.4385316032480504</v>
      </c>
      <c r="G157" s="16"/>
      <c r="H157" s="15"/>
      <c r="I157" s="17"/>
      <c r="J157" s="17"/>
      <c r="K157" s="17">
        <f t="shared" si="30"/>
        <v>3.4385316032480504</v>
      </c>
      <c r="L157" s="16"/>
      <c r="M157" s="15">
        <f t="shared" si="35"/>
        <v>3</v>
      </c>
      <c r="N157" s="16"/>
      <c r="O157" s="18">
        <f t="shared" si="40"/>
        <v>-0.4385316032480504</v>
      </c>
      <c r="P157" s="19">
        <v>1</v>
      </c>
      <c r="Q157" s="20">
        <f t="shared" si="37"/>
        <v>4</v>
      </c>
      <c r="R157" s="21"/>
      <c r="S157" s="22"/>
      <c r="T157" s="66">
        <v>-0.00573801194849155</v>
      </c>
    </row>
    <row r="158" spans="1:20" ht="13.5" thickBot="1">
      <c r="A158" s="121" t="s">
        <v>235</v>
      </c>
      <c r="B158" s="29" t="s">
        <v>167</v>
      </c>
      <c r="C158" s="30">
        <v>3.559408</v>
      </c>
      <c r="D158" s="31">
        <f t="shared" si="34"/>
        <v>1.886639340202573</v>
      </c>
      <c r="E158" s="34">
        <f>SUM(D153:D158)</f>
        <v>25.39676761472157</v>
      </c>
      <c r="F158" s="15">
        <f t="shared" si="42"/>
        <v>2.0057380119484916</v>
      </c>
      <c r="G158" s="17">
        <f>SUM(F153:F158)</f>
        <v>26.999999999999996</v>
      </c>
      <c r="H158" s="15"/>
      <c r="I158" s="17"/>
      <c r="J158" s="17"/>
      <c r="K158" s="17">
        <f t="shared" si="30"/>
        <v>2.0057380119484916</v>
      </c>
      <c r="L158" s="17">
        <f>SUM(K153:K158)</f>
        <v>26.999999999999996</v>
      </c>
      <c r="M158" s="15">
        <f t="shared" si="35"/>
        <v>2</v>
      </c>
      <c r="N158" s="17">
        <f>SUM(M153:M158)</f>
        <v>26</v>
      </c>
      <c r="O158" s="18">
        <f t="shared" si="40"/>
        <v>-0.00573801194849155</v>
      </c>
      <c r="Q158" s="20">
        <f t="shared" si="37"/>
        <v>2</v>
      </c>
      <c r="R158" s="16">
        <f>SUM(Q153:Q158)</f>
        <v>27</v>
      </c>
      <c r="S158" s="22"/>
      <c r="T158" s="35">
        <v>0.19165484028645796</v>
      </c>
    </row>
    <row r="159" spans="1:19" ht="12.75">
      <c r="A159" s="119" t="s">
        <v>236</v>
      </c>
      <c r="B159" s="24" t="s">
        <v>168</v>
      </c>
      <c r="C159" s="25">
        <v>201.009622</v>
      </c>
      <c r="D159" s="26">
        <f t="shared" si="34"/>
        <v>14.177786216472585</v>
      </c>
      <c r="F159" s="47">
        <f>D159/E$162*27</f>
        <v>15.24956333884914</v>
      </c>
      <c r="G159" s="14"/>
      <c r="H159" s="47"/>
      <c r="I159" s="48"/>
      <c r="J159" s="48"/>
      <c r="K159" s="48">
        <f t="shared" si="30"/>
        <v>15.24956333884914</v>
      </c>
      <c r="L159" s="14"/>
      <c r="M159" s="47">
        <f t="shared" si="35"/>
        <v>15</v>
      </c>
      <c r="N159" s="14"/>
      <c r="O159" s="49"/>
      <c r="P159" s="50"/>
      <c r="Q159" s="60">
        <f t="shared" si="37"/>
        <v>15</v>
      </c>
      <c r="R159" s="51"/>
      <c r="S159" s="22"/>
    </row>
    <row r="160" spans="1:19" ht="12.75">
      <c r="A160" s="119" t="s">
        <v>236</v>
      </c>
      <c r="B160" s="24" t="s">
        <v>169</v>
      </c>
      <c r="C160" s="25">
        <v>42.610981</v>
      </c>
      <c r="D160" s="26">
        <f t="shared" si="34"/>
        <v>6.527708709800094</v>
      </c>
      <c r="F160" s="15">
        <f>D160/E$162*27</f>
        <v>7.021174244537335</v>
      </c>
      <c r="G160" s="16"/>
      <c r="H160" s="15"/>
      <c r="I160" s="17"/>
      <c r="J160" s="17"/>
      <c r="K160" s="17">
        <f t="shared" si="30"/>
        <v>7.021174244537335</v>
      </c>
      <c r="L160" s="16"/>
      <c r="M160" s="15">
        <f t="shared" si="35"/>
        <v>7</v>
      </c>
      <c r="N160" s="16"/>
      <c r="O160" s="18"/>
      <c r="Q160" s="20">
        <f t="shared" si="37"/>
        <v>7</v>
      </c>
      <c r="R160" s="21"/>
      <c r="S160" s="22"/>
    </row>
    <row r="161" spans="1:19" ht="12.75">
      <c r="A161" s="119" t="s">
        <v>236</v>
      </c>
      <c r="B161" s="24" t="s">
        <v>170</v>
      </c>
      <c r="C161" s="25">
        <v>6.623252</v>
      </c>
      <c r="D161" s="26">
        <f t="shared" si="34"/>
        <v>2.5735679513080667</v>
      </c>
      <c r="F161" s="15">
        <f>D161/E$162*27</f>
        <v>2.7681181590047195</v>
      </c>
      <c r="G161" s="16"/>
      <c r="H161" s="15"/>
      <c r="I161" s="17"/>
      <c r="J161" s="17"/>
      <c r="K161" s="17">
        <f t="shared" si="30"/>
        <v>2.7681181590047195</v>
      </c>
      <c r="L161" s="16"/>
      <c r="M161" s="15">
        <f t="shared" si="35"/>
        <v>3</v>
      </c>
      <c r="N161" s="16"/>
      <c r="O161" s="18"/>
      <c r="Q161" s="20">
        <f t="shared" si="37"/>
        <v>3</v>
      </c>
      <c r="R161" s="21"/>
      <c r="S161" s="22"/>
    </row>
    <row r="162" spans="1:20" ht="13.5" thickBot="1">
      <c r="A162" s="121" t="s">
        <v>236</v>
      </c>
      <c r="B162" s="29" t="s">
        <v>171</v>
      </c>
      <c r="C162" s="30">
        <v>3.32446</v>
      </c>
      <c r="D162" s="31">
        <f t="shared" si="34"/>
        <v>1.8233101765744633</v>
      </c>
      <c r="E162" s="34">
        <f>SUM(D159:D162)</f>
        <v>25.10237305415521</v>
      </c>
      <c r="F162" s="33">
        <f>D162/E$162*27</f>
        <v>1.961144257608806</v>
      </c>
      <c r="G162" s="76">
        <f>SUM(F159:F162)</f>
        <v>26.999999999999996</v>
      </c>
      <c r="H162" s="33"/>
      <c r="I162" s="34"/>
      <c r="J162" s="34"/>
      <c r="K162" s="34">
        <f t="shared" si="30"/>
        <v>1.961144257608806</v>
      </c>
      <c r="L162" s="76">
        <f>SUM(K159:K162)</f>
        <v>26.999999999999996</v>
      </c>
      <c r="M162" s="33">
        <f t="shared" si="35"/>
        <v>2</v>
      </c>
      <c r="N162" s="34">
        <f>SUM(M159:M162)</f>
        <v>27</v>
      </c>
      <c r="O162" s="35"/>
      <c r="P162" s="36"/>
      <c r="Q162" s="37">
        <f t="shared" si="37"/>
        <v>2</v>
      </c>
      <c r="R162" s="76">
        <f>SUM(Q159:Q162)</f>
        <v>27</v>
      </c>
      <c r="S162" s="22"/>
      <c r="T162" s="35"/>
    </row>
    <row r="163" spans="1:19" ht="12.75">
      <c r="A163" s="119" t="s">
        <v>237</v>
      </c>
      <c r="B163" s="24" t="s">
        <v>172</v>
      </c>
      <c r="C163" s="25">
        <v>28.459085</v>
      </c>
      <c r="D163" s="26">
        <f t="shared" si="34"/>
        <v>5.334705708846553</v>
      </c>
      <c r="F163" s="15">
        <f>D163/E$178*27</f>
        <v>6.434900785092256</v>
      </c>
      <c r="G163" s="16"/>
      <c r="H163" s="15"/>
      <c r="I163" s="17"/>
      <c r="J163" s="17"/>
      <c r="K163" s="17">
        <f>F163/I$172*J$172</f>
        <v>5.456611636876162</v>
      </c>
      <c r="L163" s="16"/>
      <c r="M163" s="15">
        <f t="shared" si="35"/>
        <v>5</v>
      </c>
      <c r="N163" s="16"/>
      <c r="O163" s="18"/>
      <c r="Q163" s="20">
        <f t="shared" si="37"/>
        <v>5</v>
      </c>
      <c r="R163" s="21"/>
      <c r="S163" s="22"/>
    </row>
    <row r="164" spans="1:19" ht="12.75">
      <c r="A164" s="119" t="s">
        <v>237</v>
      </c>
      <c r="B164" s="24" t="s">
        <v>173</v>
      </c>
      <c r="C164" s="25">
        <v>11.061886</v>
      </c>
      <c r="D164" s="26">
        <f t="shared" si="34"/>
        <v>3.325941370499486</v>
      </c>
      <c r="F164" s="15">
        <f aca="true" t="shared" si="43" ref="F164:F178">D164/E$178*27</f>
        <v>4.011861929085762</v>
      </c>
      <c r="G164" s="16"/>
      <c r="H164" s="15"/>
      <c r="I164" s="17"/>
      <c r="J164" s="17"/>
      <c r="K164" s="17">
        <f aca="true" t="shared" si="44" ref="K164:K172">F164/I$172*J$172</f>
        <v>3.401944057708726</v>
      </c>
      <c r="L164" s="16"/>
      <c r="M164" s="15">
        <f t="shared" si="35"/>
        <v>3</v>
      </c>
      <c r="N164" s="16"/>
      <c r="O164" s="18"/>
      <c r="Q164" s="20">
        <f t="shared" si="37"/>
        <v>3</v>
      </c>
      <c r="R164" s="21"/>
      <c r="S164" s="22"/>
    </row>
    <row r="165" spans="1:19" ht="12.75">
      <c r="A165" s="119" t="s">
        <v>237</v>
      </c>
      <c r="B165" s="24" t="s">
        <v>174</v>
      </c>
      <c r="C165" s="25">
        <v>10.21963</v>
      </c>
      <c r="D165" s="26">
        <f t="shared" si="34"/>
        <v>3.196815603065025</v>
      </c>
      <c r="F165" s="15">
        <f t="shared" si="43"/>
        <v>3.8561061015690252</v>
      </c>
      <c r="G165" s="16"/>
      <c r="H165" s="15"/>
      <c r="I165" s="17"/>
      <c r="J165" s="17"/>
      <c r="K165" s="17">
        <f t="shared" si="44"/>
        <v>3.269867575207541</v>
      </c>
      <c r="L165" s="16"/>
      <c r="M165" s="15">
        <f t="shared" si="35"/>
        <v>3</v>
      </c>
      <c r="N165" s="16"/>
      <c r="O165" s="18"/>
      <c r="Q165" s="20">
        <f t="shared" si="37"/>
        <v>3</v>
      </c>
      <c r="R165" s="21"/>
      <c r="S165" s="22"/>
    </row>
    <row r="166" spans="1:19" ht="12.75">
      <c r="A166" s="119" t="s">
        <v>237</v>
      </c>
      <c r="B166" s="24" t="s">
        <v>175</v>
      </c>
      <c r="C166" s="25">
        <v>9.893934</v>
      </c>
      <c r="D166" s="26">
        <f t="shared" si="34"/>
        <v>3.145462446127755</v>
      </c>
      <c r="F166" s="15">
        <f t="shared" si="43"/>
        <v>3.7941622028934874</v>
      </c>
      <c r="G166" s="16"/>
      <c r="H166" s="15"/>
      <c r="I166" s="17"/>
      <c r="J166" s="17"/>
      <c r="K166" s="17">
        <f t="shared" si="44"/>
        <v>3.2173409225620992</v>
      </c>
      <c r="L166" s="16"/>
      <c r="M166" s="15">
        <f t="shared" si="35"/>
        <v>3</v>
      </c>
      <c r="N166" s="16"/>
      <c r="O166" s="18"/>
      <c r="Q166" s="20">
        <f t="shared" si="37"/>
        <v>3</v>
      </c>
      <c r="R166" s="21"/>
      <c r="S166" s="22"/>
    </row>
    <row r="167" spans="1:19" ht="12.75">
      <c r="A167" s="119" t="s">
        <v>237</v>
      </c>
      <c r="B167" s="24" t="s">
        <v>176</v>
      </c>
      <c r="C167" s="25">
        <v>2.909714</v>
      </c>
      <c r="D167" s="26">
        <f aca="true" t="shared" si="45" ref="D167:D198">SQRT(C167)</f>
        <v>1.7057883807788117</v>
      </c>
      <c r="F167" s="15">
        <f t="shared" si="43"/>
        <v>2.057579103655585</v>
      </c>
      <c r="G167" s="16"/>
      <c r="H167" s="15"/>
      <c r="I167" s="17"/>
      <c r="J167" s="17"/>
      <c r="K167" s="17">
        <f t="shared" si="44"/>
        <v>1.744768172154394</v>
      </c>
      <c r="L167" s="16"/>
      <c r="M167" s="15">
        <f aca="true" t="shared" si="46" ref="M167:M202">ROUND(K167,0)</f>
        <v>2</v>
      </c>
      <c r="N167" s="16"/>
      <c r="O167" s="18"/>
      <c r="Q167" s="20">
        <f aca="true" t="shared" si="47" ref="Q167:Q198">M167+P167</f>
        <v>2</v>
      </c>
      <c r="R167" s="21"/>
      <c r="S167" s="22"/>
    </row>
    <row r="168" spans="1:19" ht="12.75">
      <c r="A168" s="119" t="s">
        <v>237</v>
      </c>
      <c r="B168" s="24" t="s">
        <v>177</v>
      </c>
      <c r="C168" s="25">
        <v>1.225225</v>
      </c>
      <c r="D168" s="26">
        <f t="shared" si="45"/>
        <v>1.1068988210310824</v>
      </c>
      <c r="F168" s="15">
        <f t="shared" si="43"/>
        <v>1.3351784486741</v>
      </c>
      <c r="G168" s="16"/>
      <c r="H168" s="15"/>
      <c r="I168" s="17"/>
      <c r="J168" s="17"/>
      <c r="K168" s="17">
        <f t="shared" si="44"/>
        <v>1.1321930987995652</v>
      </c>
      <c r="L168" s="16"/>
      <c r="M168" s="15">
        <f t="shared" si="46"/>
        <v>1</v>
      </c>
      <c r="N168" s="16"/>
      <c r="O168" s="18"/>
      <c r="Q168" s="20">
        <f t="shared" si="47"/>
        <v>1</v>
      </c>
      <c r="R168" s="21"/>
      <c r="S168" s="22"/>
    </row>
    <row r="169" spans="1:19" ht="12.75">
      <c r="A169" s="119" t="s">
        <v>237</v>
      </c>
      <c r="B169" s="24" t="s">
        <v>178</v>
      </c>
      <c r="C169" s="25">
        <v>0.739903</v>
      </c>
      <c r="D169" s="26">
        <f t="shared" si="45"/>
        <v>0.8601761447517595</v>
      </c>
      <c r="F169" s="15">
        <f t="shared" si="43"/>
        <v>1.0375732891885265</v>
      </c>
      <c r="G169" s="16"/>
      <c r="H169" s="39"/>
      <c r="I169" s="17"/>
      <c r="J169" s="17"/>
      <c r="K169" s="17">
        <f t="shared" si="44"/>
        <v>0.8798324438838757</v>
      </c>
      <c r="L169" s="16"/>
      <c r="M169" s="15">
        <f t="shared" si="46"/>
        <v>1</v>
      </c>
      <c r="N169" s="16"/>
      <c r="O169" s="18"/>
      <c r="Q169" s="20">
        <f t="shared" si="47"/>
        <v>1</v>
      </c>
      <c r="R169" s="21"/>
      <c r="S169" s="22"/>
    </row>
    <row r="170" spans="1:19" ht="12.75">
      <c r="A170" s="119" t="s">
        <v>237</v>
      </c>
      <c r="B170" s="24" t="s">
        <v>179</v>
      </c>
      <c r="C170" s="25">
        <v>0.566846</v>
      </c>
      <c r="D170" s="26">
        <f t="shared" si="45"/>
        <v>0.7528917584885625</v>
      </c>
      <c r="F170" s="15">
        <f t="shared" si="43"/>
        <v>0.908163267516974</v>
      </c>
      <c r="G170" s="16"/>
      <c r="H170" s="39"/>
      <c r="I170" s="17"/>
      <c r="J170" s="17"/>
      <c r="K170" s="17">
        <f t="shared" si="44"/>
        <v>0.7700964504685139</v>
      </c>
      <c r="L170" s="16"/>
      <c r="M170" s="15">
        <f t="shared" si="46"/>
        <v>1</v>
      </c>
      <c r="N170" s="16"/>
      <c r="O170" s="18"/>
      <c r="Q170" s="20">
        <f t="shared" si="47"/>
        <v>1</v>
      </c>
      <c r="R170" s="21"/>
      <c r="S170" s="22"/>
    </row>
    <row r="171" spans="1:19" ht="12.75">
      <c r="A171" s="119" t="s">
        <v>237</v>
      </c>
      <c r="B171" s="24" t="s">
        <v>180</v>
      </c>
      <c r="C171" s="25">
        <v>0.319031</v>
      </c>
      <c r="D171" s="26">
        <f t="shared" si="45"/>
        <v>0.5648282924925061</v>
      </c>
      <c r="F171" s="15">
        <f t="shared" si="43"/>
        <v>0.681314813069268</v>
      </c>
      <c r="G171" s="16"/>
      <c r="H171" s="39"/>
      <c r="I171" s="17"/>
      <c r="J171" s="17"/>
      <c r="K171" s="17">
        <f t="shared" si="44"/>
        <v>0.5777354556860624</v>
      </c>
      <c r="L171" s="16"/>
      <c r="M171" s="15">
        <f t="shared" si="46"/>
        <v>1</v>
      </c>
      <c r="N171" s="16"/>
      <c r="O171" s="18"/>
      <c r="Q171" s="20">
        <f t="shared" si="47"/>
        <v>1</v>
      </c>
      <c r="R171" s="21"/>
      <c r="S171" s="22"/>
    </row>
    <row r="172" spans="1:19" ht="12.75">
      <c r="A172" s="119" t="s">
        <v>237</v>
      </c>
      <c r="B172" s="24" t="s">
        <v>181</v>
      </c>
      <c r="C172" s="25">
        <v>0.288725</v>
      </c>
      <c r="D172" s="26">
        <f t="shared" si="45"/>
        <v>0.5373313688963264</v>
      </c>
      <c r="F172" s="15">
        <f t="shared" si="43"/>
        <v>0.6481471024412462</v>
      </c>
      <c r="G172" s="16"/>
      <c r="H172" s="39"/>
      <c r="I172" s="17">
        <f>SUM(F163:F172)</f>
        <v>24.76498704318623</v>
      </c>
      <c r="J172" s="17">
        <f>27-J178</f>
        <v>21</v>
      </c>
      <c r="K172" s="17">
        <f t="shared" si="44"/>
        <v>0.5496101866530588</v>
      </c>
      <c r="L172" s="16"/>
      <c r="M172" s="15">
        <f t="shared" si="46"/>
        <v>1</v>
      </c>
      <c r="N172" s="16"/>
      <c r="O172" s="18"/>
      <c r="Q172" s="20">
        <f t="shared" si="47"/>
        <v>1</v>
      </c>
      <c r="R172" s="21"/>
      <c r="S172" s="22"/>
    </row>
    <row r="173" spans="1:19" ht="12.75">
      <c r="A173" s="119" t="s">
        <v>237</v>
      </c>
      <c r="B173" s="24" t="s">
        <v>182</v>
      </c>
      <c r="C173" s="25">
        <v>0.162781</v>
      </c>
      <c r="D173" s="26">
        <f t="shared" si="45"/>
        <v>0.40346127447377156</v>
      </c>
      <c r="F173" s="15">
        <f t="shared" si="43"/>
        <v>0.48666850873521594</v>
      </c>
      <c r="G173" s="16"/>
      <c r="H173" s="39">
        <v>1</v>
      </c>
      <c r="I173" s="17"/>
      <c r="J173" s="17"/>
      <c r="K173" s="17">
        <f aca="true" t="shared" si="48" ref="K173:K178">H173</f>
        <v>1</v>
      </c>
      <c r="L173" s="16"/>
      <c r="M173" s="15">
        <f t="shared" si="46"/>
        <v>1</v>
      </c>
      <c r="N173" s="16"/>
      <c r="O173" s="18"/>
      <c r="Q173" s="20">
        <f t="shared" si="47"/>
        <v>1</v>
      </c>
      <c r="R173" s="21"/>
      <c r="S173" s="22"/>
    </row>
    <row r="174" spans="1:19" ht="12.75">
      <c r="A174" s="119" t="s">
        <v>237</v>
      </c>
      <c r="B174" s="24" t="s">
        <v>183</v>
      </c>
      <c r="C174" s="25">
        <v>0.10959</v>
      </c>
      <c r="D174" s="26">
        <f t="shared" si="45"/>
        <v>0.33104380374808406</v>
      </c>
      <c r="F174" s="15">
        <f t="shared" si="43"/>
        <v>0.3993161289302054</v>
      </c>
      <c r="G174" s="16"/>
      <c r="H174" s="39">
        <v>1</v>
      </c>
      <c r="I174" s="17"/>
      <c r="J174" s="17"/>
      <c r="K174" s="17">
        <f t="shared" si="48"/>
        <v>1</v>
      </c>
      <c r="L174" s="16"/>
      <c r="M174" s="15">
        <f t="shared" si="46"/>
        <v>1</v>
      </c>
      <c r="N174" s="16"/>
      <c r="O174" s="18"/>
      <c r="Q174" s="20">
        <f t="shared" si="47"/>
        <v>1</v>
      </c>
      <c r="R174" s="21"/>
      <c r="S174" s="22"/>
    </row>
    <row r="175" spans="1:19" ht="12.75">
      <c r="A175" s="119" t="s">
        <v>237</v>
      </c>
      <c r="B175" s="24" t="s">
        <v>184</v>
      </c>
      <c r="C175" s="25">
        <v>0.10322</v>
      </c>
      <c r="D175" s="26">
        <f t="shared" si="45"/>
        <v>0.321278695216474</v>
      </c>
      <c r="F175" s="15">
        <f t="shared" si="43"/>
        <v>0.3875371278032332</v>
      </c>
      <c r="G175" s="16"/>
      <c r="H175" s="39">
        <v>1</v>
      </c>
      <c r="I175" s="17"/>
      <c r="J175" s="17"/>
      <c r="K175" s="17">
        <f t="shared" si="48"/>
        <v>1</v>
      </c>
      <c r="L175" s="16"/>
      <c r="M175" s="15">
        <f t="shared" si="46"/>
        <v>1</v>
      </c>
      <c r="N175" s="16"/>
      <c r="O175" s="18"/>
      <c r="Q175" s="20">
        <f t="shared" si="47"/>
        <v>1</v>
      </c>
      <c r="R175" s="21"/>
      <c r="S175" s="22"/>
    </row>
    <row r="176" spans="1:19" ht="12.75">
      <c r="A176" s="119" t="s">
        <v>237</v>
      </c>
      <c r="B176" s="24" t="s">
        <v>185</v>
      </c>
      <c r="C176" s="25">
        <v>0.090156</v>
      </c>
      <c r="D176" s="26">
        <f t="shared" si="45"/>
        <v>0.3002598874308721</v>
      </c>
      <c r="F176" s="15">
        <f t="shared" si="43"/>
        <v>0.362183537539204</v>
      </c>
      <c r="G176" s="16"/>
      <c r="H176" s="39">
        <v>1</v>
      </c>
      <c r="I176" s="42"/>
      <c r="J176" s="17"/>
      <c r="K176" s="17">
        <f t="shared" si="48"/>
        <v>1</v>
      </c>
      <c r="L176" s="16"/>
      <c r="M176" s="15">
        <f t="shared" si="46"/>
        <v>1</v>
      </c>
      <c r="N176" s="16"/>
      <c r="O176" s="18"/>
      <c r="Q176" s="20">
        <f t="shared" si="47"/>
        <v>1</v>
      </c>
      <c r="R176" s="21"/>
      <c r="S176" s="22"/>
    </row>
    <row r="177" spans="1:19" ht="12.75">
      <c r="A177" s="119" t="s">
        <v>237</v>
      </c>
      <c r="B177" s="24" t="s">
        <v>186</v>
      </c>
      <c r="C177" s="25">
        <v>0.073286</v>
      </c>
      <c r="D177" s="26">
        <f t="shared" si="45"/>
        <v>0.27071387108901535</v>
      </c>
      <c r="F177" s="15">
        <f t="shared" si="43"/>
        <v>0.3265441425789015</v>
      </c>
      <c r="G177" s="16"/>
      <c r="H177" s="39">
        <v>1</v>
      </c>
      <c r="I177" s="42"/>
      <c r="J177" s="17"/>
      <c r="K177" s="17">
        <f t="shared" si="48"/>
        <v>1</v>
      </c>
      <c r="L177" s="16"/>
      <c r="M177" s="15">
        <f t="shared" si="46"/>
        <v>1</v>
      </c>
      <c r="N177" s="56"/>
      <c r="O177" s="18"/>
      <c r="Q177" s="20">
        <f t="shared" si="47"/>
        <v>1</v>
      </c>
      <c r="R177" s="21"/>
      <c r="S177" s="22"/>
    </row>
    <row r="178" spans="1:19" ht="13.5" thickBot="1">
      <c r="A178" s="119" t="s">
        <v>237</v>
      </c>
      <c r="B178" s="29" t="s">
        <v>187</v>
      </c>
      <c r="C178" s="30">
        <v>0.051134</v>
      </c>
      <c r="D178" s="26">
        <f t="shared" si="45"/>
        <v>0.22612828217629036</v>
      </c>
      <c r="E178" s="26">
        <f>SUM(D163:D178)</f>
        <v>22.383725709112372</v>
      </c>
      <c r="F178" s="15">
        <f t="shared" si="43"/>
        <v>0.2727635112270125</v>
      </c>
      <c r="G178" s="56">
        <f>SUM(F163:F178)</f>
        <v>27.000000000000004</v>
      </c>
      <c r="H178" s="39">
        <v>1</v>
      </c>
      <c r="I178" s="42"/>
      <c r="J178" s="17">
        <f>SUM(H173:H178)</f>
        <v>6</v>
      </c>
      <c r="K178" s="17">
        <f t="shared" si="48"/>
        <v>1</v>
      </c>
      <c r="L178" s="56">
        <f>SUM(K163:K178)</f>
        <v>26.999999999999996</v>
      </c>
      <c r="M178" s="15">
        <f t="shared" si="46"/>
        <v>1</v>
      </c>
      <c r="N178" s="56">
        <f>SUM(M163:M178)</f>
        <v>27</v>
      </c>
      <c r="O178" s="18"/>
      <c r="Q178" s="20">
        <f t="shared" si="47"/>
        <v>1</v>
      </c>
      <c r="R178" s="56">
        <f>SUM(Q163:Q178)</f>
        <v>27</v>
      </c>
      <c r="S178" s="44"/>
    </row>
    <row r="179" spans="1:20" ht="12.75">
      <c r="A179" s="122" t="s">
        <v>238</v>
      </c>
      <c r="B179" s="11" t="s">
        <v>188</v>
      </c>
      <c r="C179" s="12">
        <v>65.951611</v>
      </c>
      <c r="D179" s="13">
        <f t="shared" si="45"/>
        <v>8.121059721489555</v>
      </c>
      <c r="E179" s="14"/>
      <c r="F179" s="47">
        <f>D179/E$185*27</f>
        <v>9.656900143384652</v>
      </c>
      <c r="G179" s="14"/>
      <c r="H179" s="47"/>
      <c r="I179" s="48"/>
      <c r="J179" s="48"/>
      <c r="K179" s="48">
        <f>F179/I$183*J$183</f>
        <v>9.129214090763565</v>
      </c>
      <c r="L179" s="14"/>
      <c r="M179" s="47">
        <f t="shared" si="46"/>
        <v>9</v>
      </c>
      <c r="N179" s="14"/>
      <c r="O179" s="49">
        <f aca="true" t="shared" si="49" ref="O179:O192">M179-K179</f>
        <v>-0.12921409076356483</v>
      </c>
      <c r="P179" s="50"/>
      <c r="Q179" s="60">
        <f t="shared" si="47"/>
        <v>9</v>
      </c>
      <c r="R179" s="51"/>
      <c r="S179" s="123"/>
      <c r="T179" s="49">
        <v>-0.12921409076356483</v>
      </c>
    </row>
    <row r="180" spans="1:20" ht="12.75">
      <c r="A180" s="124" t="s">
        <v>238</v>
      </c>
      <c r="B180" s="24" t="s">
        <v>189</v>
      </c>
      <c r="C180" s="25">
        <v>47.370542</v>
      </c>
      <c r="D180" s="26">
        <f t="shared" si="45"/>
        <v>6.88262609764616</v>
      </c>
      <c r="E180" s="16"/>
      <c r="F180" s="15">
        <f aca="true" t="shared" si="50" ref="F180:F185">D180/E$185*27</f>
        <v>8.184256147426934</v>
      </c>
      <c r="G180" s="16"/>
      <c r="H180" s="15"/>
      <c r="I180" s="17"/>
      <c r="J180" s="17"/>
      <c r="K180" s="17">
        <f>F180/I$183*J$183</f>
        <v>7.737040399521114</v>
      </c>
      <c r="L180" s="16"/>
      <c r="M180" s="15">
        <f t="shared" si="46"/>
        <v>8</v>
      </c>
      <c r="N180" s="16"/>
      <c r="O180" s="18">
        <f t="shared" si="49"/>
        <v>0.26295960047888567</v>
      </c>
      <c r="Q180" s="20">
        <f t="shared" si="47"/>
        <v>8</v>
      </c>
      <c r="R180" s="21"/>
      <c r="T180" s="18">
        <v>0</v>
      </c>
    </row>
    <row r="181" spans="1:20" ht="12.75">
      <c r="A181" s="124" t="s">
        <v>238</v>
      </c>
      <c r="B181" s="24" t="s">
        <v>190</v>
      </c>
      <c r="C181" s="25">
        <v>10.79927</v>
      </c>
      <c r="D181" s="26">
        <f t="shared" si="45"/>
        <v>3.2862242771910743</v>
      </c>
      <c r="E181" s="16"/>
      <c r="F181" s="15">
        <f t="shared" si="50"/>
        <v>3.907709188448113</v>
      </c>
      <c r="G181" s="16"/>
      <c r="H181" s="15"/>
      <c r="I181" s="17"/>
      <c r="J181" s="17"/>
      <c r="K181" s="17">
        <f>F181/I$183*J$183</f>
        <v>3.694178593140475</v>
      </c>
      <c r="L181" s="16"/>
      <c r="M181" s="15">
        <f t="shared" si="46"/>
        <v>4</v>
      </c>
      <c r="N181" s="16"/>
      <c r="O181" s="18">
        <f t="shared" si="49"/>
        <v>0.3058214068595251</v>
      </c>
      <c r="Q181" s="20">
        <f t="shared" si="47"/>
        <v>4</v>
      </c>
      <c r="R181" s="21"/>
      <c r="T181" s="18">
        <v>0</v>
      </c>
    </row>
    <row r="182" spans="1:20" ht="12.75">
      <c r="A182" s="124" t="s">
        <v>238</v>
      </c>
      <c r="B182" s="24" t="s">
        <v>191</v>
      </c>
      <c r="C182" s="25">
        <v>10.444268</v>
      </c>
      <c r="D182" s="26">
        <f t="shared" si="45"/>
        <v>3.2317592732132754</v>
      </c>
      <c r="E182" s="16"/>
      <c r="F182" s="15">
        <f t="shared" si="50"/>
        <v>3.8429438594442065</v>
      </c>
      <c r="G182" s="16"/>
      <c r="H182" s="15"/>
      <c r="I182" s="17"/>
      <c r="J182" s="17"/>
      <c r="K182" s="17">
        <f>F182/I$183*J$183</f>
        <v>3.632952263225442</v>
      </c>
      <c r="L182" s="16"/>
      <c r="M182" s="15">
        <f t="shared" si="46"/>
        <v>4</v>
      </c>
      <c r="N182" s="16"/>
      <c r="O182" s="18">
        <f t="shared" si="49"/>
        <v>0.36704773677455815</v>
      </c>
      <c r="P182" s="19">
        <v>-1</v>
      </c>
      <c r="Q182" s="20">
        <f t="shared" si="47"/>
        <v>3</v>
      </c>
      <c r="R182" s="21"/>
      <c r="T182" s="18">
        <v>0.19338534665059248</v>
      </c>
    </row>
    <row r="183" spans="1:20" ht="12.75">
      <c r="A183" s="124" t="s">
        <v>238</v>
      </c>
      <c r="B183" s="24" t="s">
        <v>192</v>
      </c>
      <c r="C183" s="25">
        <v>0.514862</v>
      </c>
      <c r="D183" s="26">
        <f t="shared" si="45"/>
        <v>0.7175388491224709</v>
      </c>
      <c r="E183" s="16"/>
      <c r="F183" s="15">
        <f t="shared" si="50"/>
        <v>0.8532385246027845</v>
      </c>
      <c r="G183" s="26"/>
      <c r="H183" s="39"/>
      <c r="I183" s="17">
        <f>SUM(F179:F183)</f>
        <v>26.445047863306687</v>
      </c>
      <c r="J183" s="17">
        <f>27-J185</f>
        <v>25</v>
      </c>
      <c r="K183" s="17">
        <f>F183/I$183*J$183</f>
        <v>0.8066146533494075</v>
      </c>
      <c r="L183" s="16"/>
      <c r="M183" s="15">
        <f t="shared" si="46"/>
        <v>1</v>
      </c>
      <c r="N183" s="16"/>
      <c r="O183" s="18">
        <f t="shared" si="49"/>
        <v>0.19338534665059248</v>
      </c>
      <c r="Q183" s="20">
        <f t="shared" si="47"/>
        <v>1</v>
      </c>
      <c r="R183" s="21"/>
      <c r="T183" s="18">
        <v>0.26295960047888567</v>
      </c>
    </row>
    <row r="184" spans="1:20" ht="12.75">
      <c r="A184" s="124" t="s">
        <v>238</v>
      </c>
      <c r="B184" s="24" t="s">
        <v>193</v>
      </c>
      <c r="C184" s="25">
        <v>0.085293</v>
      </c>
      <c r="D184" s="26">
        <f t="shared" si="45"/>
        <v>0.29204965331258315</v>
      </c>
      <c r="E184" s="16"/>
      <c r="F184" s="15">
        <f t="shared" si="50"/>
        <v>0.34728156615900707</v>
      </c>
      <c r="G184" s="26"/>
      <c r="H184" s="39">
        <v>1</v>
      </c>
      <c r="I184" s="17"/>
      <c r="J184" s="17"/>
      <c r="K184" s="17">
        <f>H184</f>
        <v>1</v>
      </c>
      <c r="L184" s="16"/>
      <c r="M184" s="15">
        <f t="shared" si="46"/>
        <v>1</v>
      </c>
      <c r="N184" s="16"/>
      <c r="O184" s="18">
        <f t="shared" si="49"/>
        <v>0</v>
      </c>
      <c r="Q184" s="20">
        <f t="shared" si="47"/>
        <v>1</v>
      </c>
      <c r="R184" s="21"/>
      <c r="T184" s="18">
        <v>0.3058214068595251</v>
      </c>
    </row>
    <row r="185" spans="1:20" ht="13.5" thickBot="1">
      <c r="A185" s="125" t="s">
        <v>238</v>
      </c>
      <c r="B185" s="29" t="s">
        <v>194</v>
      </c>
      <c r="C185" s="30">
        <v>0.0305</v>
      </c>
      <c r="D185" s="31">
        <f t="shared" si="45"/>
        <v>0.1746424919657298</v>
      </c>
      <c r="E185" s="31">
        <f>SUM(D179:D185)</f>
        <v>22.705900363940845</v>
      </c>
      <c r="F185" s="33">
        <f t="shared" si="50"/>
        <v>0.20767057053430615</v>
      </c>
      <c r="G185" s="31">
        <f>SUM(F179:F185)</f>
        <v>27</v>
      </c>
      <c r="H185" s="40">
        <v>1</v>
      </c>
      <c r="I185" s="34"/>
      <c r="J185" s="34">
        <f>SUM(H183:H185)</f>
        <v>2</v>
      </c>
      <c r="K185" s="34">
        <f>H185</f>
        <v>1</v>
      </c>
      <c r="L185" s="31">
        <f>SUM(K179:K185)</f>
        <v>27</v>
      </c>
      <c r="M185" s="33">
        <f t="shared" si="46"/>
        <v>1</v>
      </c>
      <c r="N185" s="31">
        <f>SUM(M179:M185)</f>
        <v>28</v>
      </c>
      <c r="O185" s="35">
        <f t="shared" si="49"/>
        <v>0</v>
      </c>
      <c r="P185" s="36"/>
      <c r="Q185" s="37">
        <f t="shared" si="47"/>
        <v>1</v>
      </c>
      <c r="R185" s="32">
        <f>SUM(Q179:Q185)</f>
        <v>27</v>
      </c>
      <c r="T185" s="35">
        <v>0.36704773677455815</v>
      </c>
    </row>
    <row r="186" spans="1:20" ht="12.75">
      <c r="A186" s="124" t="s">
        <v>239</v>
      </c>
      <c r="B186" s="24" t="s">
        <v>195</v>
      </c>
      <c r="C186" s="25">
        <v>63.395574</v>
      </c>
      <c r="D186" s="26">
        <f t="shared" si="45"/>
        <v>7.962133759238161</v>
      </c>
      <c r="E186" s="16"/>
      <c r="F186" s="47">
        <f>D186/E$192*27</f>
        <v>9.614960406521915</v>
      </c>
      <c r="G186" s="14"/>
      <c r="H186" s="47"/>
      <c r="I186" s="48"/>
      <c r="J186" s="48"/>
      <c r="K186" s="48">
        <f aca="true" t="shared" si="51" ref="K186:K192">F186</f>
        <v>9.614960406521915</v>
      </c>
      <c r="L186" s="14"/>
      <c r="M186" s="47">
        <f t="shared" si="46"/>
        <v>10</v>
      </c>
      <c r="N186" s="14"/>
      <c r="O186" s="49">
        <f t="shared" si="49"/>
        <v>0.38503959347808525</v>
      </c>
      <c r="P186" s="50">
        <v>-1</v>
      </c>
      <c r="Q186" s="60">
        <f t="shared" si="47"/>
        <v>9</v>
      </c>
      <c r="R186" s="51"/>
      <c r="T186" s="18">
        <v>0.04962877629945872</v>
      </c>
    </row>
    <row r="187" spans="1:20" ht="12.75">
      <c r="A187" s="124" t="s">
        <v>239</v>
      </c>
      <c r="B187" s="24" t="s">
        <v>196</v>
      </c>
      <c r="C187" s="25">
        <v>16.805037</v>
      </c>
      <c r="D187" s="26">
        <f t="shared" si="45"/>
        <v>4.099394711417772</v>
      </c>
      <c r="E187" s="16"/>
      <c r="F187" s="15">
        <f aca="true" t="shared" si="52" ref="F187:F192">D187/E$192*27</f>
        <v>4.950371223700541</v>
      </c>
      <c r="G187" s="16"/>
      <c r="H187" s="15"/>
      <c r="I187" s="17"/>
      <c r="J187" s="17"/>
      <c r="K187" s="17">
        <f t="shared" si="51"/>
        <v>4.950371223700541</v>
      </c>
      <c r="L187" s="16"/>
      <c r="M187" s="15">
        <f t="shared" si="46"/>
        <v>5</v>
      </c>
      <c r="N187" s="16"/>
      <c r="O187" s="18">
        <f t="shared" si="49"/>
        <v>0.04962877629945872</v>
      </c>
      <c r="Q187" s="20">
        <f t="shared" si="47"/>
        <v>5</v>
      </c>
      <c r="R187" s="21"/>
      <c r="T187" s="18">
        <v>0.153463122972604</v>
      </c>
    </row>
    <row r="188" spans="1:20" ht="12.75">
      <c r="A188" s="124" t="s">
        <v>239</v>
      </c>
      <c r="B188" s="24" t="s">
        <v>197</v>
      </c>
      <c r="C188" s="25">
        <v>9.119423</v>
      </c>
      <c r="D188" s="26">
        <f t="shared" si="45"/>
        <v>3.0198382407009814</v>
      </c>
      <c r="E188" s="16"/>
      <c r="F188" s="15">
        <f t="shared" si="52"/>
        <v>3.64671405887295</v>
      </c>
      <c r="G188" s="16"/>
      <c r="H188" s="15"/>
      <c r="I188" s="17"/>
      <c r="J188" s="17"/>
      <c r="K188" s="17">
        <f t="shared" si="51"/>
        <v>3.64671405887295</v>
      </c>
      <c r="L188" s="16"/>
      <c r="M188" s="15">
        <f t="shared" si="46"/>
        <v>4</v>
      </c>
      <c r="N188" s="16"/>
      <c r="O188" s="18">
        <f t="shared" si="49"/>
        <v>0.35328594112705014</v>
      </c>
      <c r="Q188" s="20">
        <f t="shared" si="47"/>
        <v>4</v>
      </c>
      <c r="R188" s="21"/>
      <c r="T188" s="18">
        <v>0.32194186518510104</v>
      </c>
    </row>
    <row r="189" spans="1:20" ht="12.75">
      <c r="A189" s="124" t="s">
        <v>239</v>
      </c>
      <c r="B189" s="24" t="s">
        <v>198</v>
      </c>
      <c r="C189" s="25">
        <v>5.556452</v>
      </c>
      <c r="D189" s="26">
        <f t="shared" si="45"/>
        <v>2.357212760868225</v>
      </c>
      <c r="E189" s="16"/>
      <c r="F189" s="15">
        <f t="shared" si="52"/>
        <v>2.846536877027396</v>
      </c>
      <c r="G189" s="16"/>
      <c r="H189" s="15"/>
      <c r="I189" s="17"/>
      <c r="J189" s="17"/>
      <c r="K189" s="17">
        <f t="shared" si="51"/>
        <v>2.846536877027396</v>
      </c>
      <c r="L189" s="16"/>
      <c r="M189" s="15">
        <f t="shared" si="46"/>
        <v>3</v>
      </c>
      <c r="N189" s="16"/>
      <c r="O189" s="18">
        <f t="shared" si="49"/>
        <v>0.153463122972604</v>
      </c>
      <c r="Q189" s="20">
        <f t="shared" si="47"/>
        <v>3</v>
      </c>
      <c r="R189" s="21"/>
      <c r="T189" s="18">
        <v>0.35328594112705014</v>
      </c>
    </row>
    <row r="190" spans="1:20" ht="12.75">
      <c r="A190" s="124" t="s">
        <v>239</v>
      </c>
      <c r="B190" s="24" t="s">
        <v>199</v>
      </c>
      <c r="C190" s="25">
        <v>4.775982</v>
      </c>
      <c r="D190" s="26">
        <f t="shared" si="45"/>
        <v>2.1854020225121054</v>
      </c>
      <c r="E190" s="16"/>
      <c r="F190" s="15">
        <f t="shared" si="52"/>
        <v>2.6390606531078107</v>
      </c>
      <c r="G190" s="16"/>
      <c r="H190" s="15"/>
      <c r="I190" s="17"/>
      <c r="J190" s="17"/>
      <c r="K190" s="17">
        <f t="shared" si="51"/>
        <v>2.6390606531078107</v>
      </c>
      <c r="L190" s="16"/>
      <c r="M190" s="15">
        <f t="shared" si="46"/>
        <v>3</v>
      </c>
      <c r="N190" s="16"/>
      <c r="O190" s="18">
        <f t="shared" si="49"/>
        <v>0.3609393468921893</v>
      </c>
      <c r="Q190" s="20">
        <f t="shared" si="47"/>
        <v>3</v>
      </c>
      <c r="R190" s="21"/>
      <c r="T190" s="18">
        <v>0.3609393468921893</v>
      </c>
    </row>
    <row r="191" spans="1:20" ht="12.75">
      <c r="A191" s="124" t="s">
        <v>239</v>
      </c>
      <c r="B191" s="24" t="s">
        <v>200</v>
      </c>
      <c r="C191" s="25">
        <v>4.722701</v>
      </c>
      <c r="D191" s="26">
        <f t="shared" si="45"/>
        <v>2.1731776273466465</v>
      </c>
      <c r="E191" s="16"/>
      <c r="F191" s="15">
        <f t="shared" si="52"/>
        <v>2.624298645954491</v>
      </c>
      <c r="G191" s="16"/>
      <c r="H191" s="15"/>
      <c r="I191" s="17"/>
      <c r="J191" s="17"/>
      <c r="K191" s="17">
        <f t="shared" si="51"/>
        <v>2.624298645954491</v>
      </c>
      <c r="L191" s="16"/>
      <c r="M191" s="15">
        <f t="shared" si="46"/>
        <v>3</v>
      </c>
      <c r="N191" s="16"/>
      <c r="O191" s="18">
        <f t="shared" si="49"/>
        <v>0.3757013540455092</v>
      </c>
      <c r="P191" s="19">
        <v>-1</v>
      </c>
      <c r="Q191" s="20">
        <f t="shared" si="47"/>
        <v>2</v>
      </c>
      <c r="R191" s="21"/>
      <c r="T191" s="18">
        <v>0.3757013540455092</v>
      </c>
    </row>
    <row r="192" spans="1:20" ht="13.5" thickBot="1">
      <c r="A192" s="125" t="s">
        <v>239</v>
      </c>
      <c r="B192" s="29" t="s">
        <v>201</v>
      </c>
      <c r="C192" s="30">
        <v>0.315281</v>
      </c>
      <c r="D192" s="31">
        <f t="shared" si="45"/>
        <v>0.561498886908959</v>
      </c>
      <c r="E192" s="31">
        <f>SUM(D186:D192)</f>
        <v>22.358658008992847</v>
      </c>
      <c r="F192" s="33">
        <f t="shared" si="52"/>
        <v>0.678058134814899</v>
      </c>
      <c r="G192" s="31">
        <f>SUM(F186:F192)</f>
        <v>27.000000000000004</v>
      </c>
      <c r="H192" s="33"/>
      <c r="I192" s="34"/>
      <c r="J192" s="34"/>
      <c r="K192" s="34">
        <f t="shared" si="51"/>
        <v>0.678058134814899</v>
      </c>
      <c r="L192" s="31">
        <f>SUM(K186:K192)</f>
        <v>27.000000000000004</v>
      </c>
      <c r="M192" s="33">
        <f t="shared" si="46"/>
        <v>1</v>
      </c>
      <c r="N192" s="31">
        <f>SUM(M186:M192)</f>
        <v>29</v>
      </c>
      <c r="O192" s="35">
        <f t="shared" si="49"/>
        <v>0.32194186518510104</v>
      </c>
      <c r="P192" s="36"/>
      <c r="Q192" s="37">
        <f t="shared" si="47"/>
        <v>1</v>
      </c>
      <c r="R192" s="32">
        <f>SUM(Q186:Q192)</f>
        <v>27</v>
      </c>
      <c r="T192" s="35">
        <v>0.38503959347808525</v>
      </c>
    </row>
    <row r="193" spans="1:20" ht="12.75">
      <c r="A193" s="124" t="s">
        <v>240</v>
      </c>
      <c r="B193" s="24" t="s">
        <v>202</v>
      </c>
      <c r="C193" s="25">
        <v>81.147265</v>
      </c>
      <c r="D193" s="58">
        <f t="shared" si="45"/>
        <v>9.00817767364743</v>
      </c>
      <c r="E193" s="14"/>
      <c r="F193" s="47">
        <f>D193/E$202*27</f>
        <v>8.703815611318783</v>
      </c>
      <c r="G193" s="14"/>
      <c r="H193" s="47"/>
      <c r="I193" s="48"/>
      <c r="J193" s="48"/>
      <c r="K193" s="48">
        <f>F193/I$199*J$199</f>
        <v>7.849484619480203</v>
      </c>
      <c r="L193" s="14"/>
      <c r="M193" s="47">
        <f t="shared" si="46"/>
        <v>8</v>
      </c>
      <c r="N193" s="14"/>
      <c r="O193" s="49"/>
      <c r="P193" s="50"/>
      <c r="Q193" s="60">
        <f t="shared" si="47"/>
        <v>8</v>
      </c>
      <c r="R193" s="51"/>
      <c r="T193" s="18"/>
    </row>
    <row r="194" spans="1:20" ht="12.75">
      <c r="A194" s="124" t="s">
        <v>240</v>
      </c>
      <c r="B194" s="24" t="s">
        <v>203</v>
      </c>
      <c r="C194" s="25">
        <v>61.482297</v>
      </c>
      <c r="D194" s="61">
        <f t="shared" si="45"/>
        <v>7.841064787386978</v>
      </c>
      <c r="E194" s="126"/>
      <c r="F194" s="15">
        <f aca="true" t="shared" si="53" ref="F194:F202">D194/E$202*27</f>
        <v>7.576136326159667</v>
      </c>
      <c r="G194" s="16"/>
      <c r="H194" s="39"/>
      <c r="I194" s="42"/>
      <c r="J194" s="17"/>
      <c r="K194" s="17">
        <f aca="true" t="shared" si="54" ref="K194:K199">F194/I$199*J$199</f>
        <v>6.832493727226947</v>
      </c>
      <c r="L194" s="16"/>
      <c r="M194" s="15">
        <f t="shared" si="46"/>
        <v>7</v>
      </c>
      <c r="N194" s="16"/>
      <c r="O194" s="18"/>
      <c r="Q194" s="20">
        <f t="shared" si="47"/>
        <v>7</v>
      </c>
      <c r="R194" s="21"/>
      <c r="T194" s="18"/>
    </row>
    <row r="195" spans="1:20" ht="12.75">
      <c r="A195" s="124" t="s">
        <v>240</v>
      </c>
      <c r="B195" s="24" t="s">
        <v>204</v>
      </c>
      <c r="C195" s="25">
        <v>10.772967</v>
      </c>
      <c r="D195" s="61">
        <f t="shared" si="45"/>
        <v>3.2822198281041444</v>
      </c>
      <c r="E195" s="16"/>
      <c r="F195" s="15">
        <f t="shared" si="53"/>
        <v>3.171322459947188</v>
      </c>
      <c r="G195" s="16"/>
      <c r="H195" s="39"/>
      <c r="I195" s="42"/>
      <c r="J195" s="17"/>
      <c r="K195" s="17">
        <f t="shared" si="54"/>
        <v>2.8600383997560126</v>
      </c>
      <c r="L195" s="16"/>
      <c r="M195" s="15">
        <f t="shared" si="46"/>
        <v>3</v>
      </c>
      <c r="N195" s="16"/>
      <c r="O195" s="18"/>
      <c r="Q195" s="20">
        <f t="shared" si="47"/>
        <v>3</v>
      </c>
      <c r="R195" s="21"/>
      <c r="T195" s="18"/>
    </row>
    <row r="196" spans="1:20" ht="12.75">
      <c r="A196" s="124" t="s">
        <v>240</v>
      </c>
      <c r="B196" s="24" t="s">
        <v>205</v>
      </c>
      <c r="C196" s="25">
        <v>8.221646</v>
      </c>
      <c r="D196" s="61">
        <f t="shared" si="45"/>
        <v>2.8673412772113474</v>
      </c>
      <c r="E196" s="16"/>
      <c r="F196" s="15">
        <f t="shared" si="53"/>
        <v>2.7704615379178903</v>
      </c>
      <c r="G196" s="16"/>
      <c r="H196" s="39"/>
      <c r="I196" s="42"/>
      <c r="J196" s="17"/>
      <c r="K196" s="17">
        <f t="shared" si="54"/>
        <v>2.4985243486164497</v>
      </c>
      <c r="L196" s="16"/>
      <c r="M196" s="15">
        <f t="shared" si="46"/>
        <v>2</v>
      </c>
      <c r="N196" s="16"/>
      <c r="O196" s="18"/>
      <c r="Q196" s="20">
        <f t="shared" si="47"/>
        <v>2</v>
      </c>
      <c r="R196" s="21"/>
      <c r="T196" s="18"/>
    </row>
    <row r="197" spans="1:20" ht="12.75">
      <c r="A197" s="124" t="s">
        <v>240</v>
      </c>
      <c r="B197" s="24" t="s">
        <v>206</v>
      </c>
      <c r="C197" s="25">
        <v>7.996026</v>
      </c>
      <c r="D197" s="61">
        <f t="shared" si="45"/>
        <v>2.827724526894372</v>
      </c>
      <c r="E197" s="16"/>
      <c r="F197" s="15">
        <f t="shared" si="53"/>
        <v>2.7321833308963597</v>
      </c>
      <c r="G197" s="16"/>
      <c r="H197" s="39"/>
      <c r="I197" s="17"/>
      <c r="J197" s="17"/>
      <c r="K197" s="17">
        <f t="shared" si="54"/>
        <v>2.4640033740583434</v>
      </c>
      <c r="L197" s="16"/>
      <c r="M197" s="15">
        <f t="shared" si="46"/>
        <v>2</v>
      </c>
      <c r="N197" s="16"/>
      <c r="O197" s="18"/>
      <c r="Q197" s="20">
        <f t="shared" si="47"/>
        <v>2</v>
      </c>
      <c r="R197" s="21"/>
      <c r="T197" s="18"/>
    </row>
    <row r="198" spans="1:20" ht="12.75">
      <c r="A198" s="124" t="s">
        <v>240</v>
      </c>
      <c r="B198" s="24" t="s">
        <v>207</v>
      </c>
      <c r="C198" s="25">
        <v>1.155403</v>
      </c>
      <c r="D198" s="61">
        <f t="shared" si="45"/>
        <v>1.0748967392266104</v>
      </c>
      <c r="E198" s="16"/>
      <c r="F198" s="15">
        <f t="shared" si="53"/>
        <v>1.038578873372519</v>
      </c>
      <c r="G198" s="16"/>
      <c r="H198" s="39"/>
      <c r="I198" s="42"/>
      <c r="J198" s="17"/>
      <c r="K198" s="17">
        <f t="shared" si="54"/>
        <v>0.936636212979177</v>
      </c>
      <c r="L198" s="16"/>
      <c r="M198" s="15">
        <f t="shared" si="46"/>
        <v>1</v>
      </c>
      <c r="N198" s="16"/>
      <c r="O198" s="18"/>
      <c r="Q198" s="20">
        <f t="shared" si="47"/>
        <v>1</v>
      </c>
      <c r="R198" s="21"/>
      <c r="T198" s="18"/>
    </row>
    <row r="199" spans="1:20" s="132" customFormat="1" ht="12.75">
      <c r="A199" s="124" t="s">
        <v>240</v>
      </c>
      <c r="B199" s="24" t="s">
        <v>208</v>
      </c>
      <c r="C199" s="25">
        <v>0.411277</v>
      </c>
      <c r="D199" s="61">
        <f>SQRT(C199)</f>
        <v>0.6413088179652608</v>
      </c>
      <c r="E199" s="126"/>
      <c r="F199" s="15">
        <f t="shared" si="53"/>
        <v>0.6196407202104327</v>
      </c>
      <c r="G199" s="126"/>
      <c r="H199" s="127"/>
      <c r="I199" s="17">
        <f>SUM(F193:F199)</f>
        <v>26.61213885982284</v>
      </c>
      <c r="J199" s="17">
        <f>27-J202</f>
        <v>24</v>
      </c>
      <c r="K199" s="17">
        <f t="shared" si="54"/>
        <v>0.5588193178828689</v>
      </c>
      <c r="L199" s="126"/>
      <c r="M199" s="128">
        <f t="shared" si="46"/>
        <v>1</v>
      </c>
      <c r="N199" s="126"/>
      <c r="O199" s="129"/>
      <c r="P199" s="19"/>
      <c r="Q199" s="20">
        <f>M199+P199</f>
        <v>1</v>
      </c>
      <c r="R199" s="130"/>
      <c r="S199" s="131"/>
      <c r="T199" s="129"/>
    </row>
    <row r="200" spans="1:20" s="132" customFormat="1" ht="12.75">
      <c r="A200" s="124" t="s">
        <v>240</v>
      </c>
      <c r="B200" s="24" t="s">
        <v>209</v>
      </c>
      <c r="C200" s="25">
        <v>0.037009</v>
      </c>
      <c r="D200" s="61">
        <f>SQRT(C200)</f>
        <v>0.1923772335802758</v>
      </c>
      <c r="E200" s="126"/>
      <c r="F200" s="15">
        <f t="shared" si="53"/>
        <v>0.18587732497735585</v>
      </c>
      <c r="G200" s="126"/>
      <c r="H200" s="127">
        <v>1</v>
      </c>
      <c r="I200" s="19"/>
      <c r="J200" s="133"/>
      <c r="K200" s="133">
        <f>H200</f>
        <v>1</v>
      </c>
      <c r="L200" s="126"/>
      <c r="M200" s="128">
        <f t="shared" si="46"/>
        <v>1</v>
      </c>
      <c r="N200" s="126"/>
      <c r="O200" s="129"/>
      <c r="P200" s="19"/>
      <c r="Q200" s="20">
        <f>M200+P200</f>
        <v>1</v>
      </c>
      <c r="R200" s="130"/>
      <c r="S200" s="131"/>
      <c r="T200" s="129"/>
    </row>
    <row r="201" spans="1:20" s="132" customFormat="1" ht="12.75">
      <c r="A201" s="124" t="s">
        <v>240</v>
      </c>
      <c r="B201" s="24" t="s">
        <v>210</v>
      </c>
      <c r="C201" s="25">
        <v>0.032448</v>
      </c>
      <c r="D201" s="61">
        <f>SQRT(C201)</f>
        <v>0.18013328398716325</v>
      </c>
      <c r="E201" s="126"/>
      <c r="F201" s="15">
        <f t="shared" si="53"/>
        <v>0.17404706546499174</v>
      </c>
      <c r="G201" s="126"/>
      <c r="H201" s="127">
        <v>1</v>
      </c>
      <c r="I201" s="19"/>
      <c r="J201" s="133"/>
      <c r="K201" s="133">
        <f>H201</f>
        <v>1</v>
      </c>
      <c r="L201" s="126"/>
      <c r="M201" s="128">
        <f t="shared" si="46"/>
        <v>1</v>
      </c>
      <c r="N201" s="126"/>
      <c r="O201" s="129"/>
      <c r="P201" s="19"/>
      <c r="Q201" s="20">
        <f>M201+P201</f>
        <v>1</v>
      </c>
      <c r="R201" s="130"/>
      <c r="S201" s="131"/>
      <c r="T201" s="129"/>
    </row>
    <row r="202" spans="1:20" s="132" customFormat="1" ht="13.5" thickBot="1">
      <c r="A202" s="125" t="s">
        <v>240</v>
      </c>
      <c r="B202" s="29" t="s">
        <v>211</v>
      </c>
      <c r="C202" s="30">
        <v>0.000836</v>
      </c>
      <c r="D202" s="63">
        <f>SQRT(C202)</f>
        <v>0.02891366458960192</v>
      </c>
      <c r="E202" s="32">
        <f>SUM(D193:D202)</f>
        <v>27.944157832593184</v>
      </c>
      <c r="F202" s="33">
        <f t="shared" si="53"/>
        <v>0.02793674973481234</v>
      </c>
      <c r="G202" s="32">
        <f>SUM(F193:F202)</f>
        <v>27</v>
      </c>
      <c r="H202" s="134">
        <v>1</v>
      </c>
      <c r="I202" s="36"/>
      <c r="J202" s="135">
        <f>SUM(H194:H202)</f>
        <v>3</v>
      </c>
      <c r="K202" s="135">
        <f>H202</f>
        <v>1</v>
      </c>
      <c r="L202" s="32">
        <f>SUM(K193:K202)</f>
        <v>27</v>
      </c>
      <c r="M202" s="136">
        <f t="shared" si="46"/>
        <v>1</v>
      </c>
      <c r="N202" s="32">
        <f>SUM(M193:M202)</f>
        <v>27</v>
      </c>
      <c r="O202" s="137"/>
      <c r="P202" s="36"/>
      <c r="Q202" s="37">
        <f>M202+P202</f>
        <v>1</v>
      </c>
      <c r="R202" s="32">
        <f>SUM(Q193:Q202)</f>
        <v>27</v>
      </c>
      <c r="S202" s="31"/>
      <c r="T202" s="137"/>
    </row>
    <row r="203" spans="1:20" s="132" customFormat="1" ht="12.75">
      <c r="A203" s="131"/>
      <c r="B203" s="91"/>
      <c r="C203" s="71"/>
      <c r="D203" s="26"/>
      <c r="E203" s="133"/>
      <c r="F203" s="133"/>
      <c r="G203" s="138"/>
      <c r="H203" s="138"/>
      <c r="I203" s="138"/>
      <c r="J203" s="138"/>
      <c r="K203" s="138"/>
      <c r="L203" s="138"/>
      <c r="M203" s="138"/>
      <c r="N203" s="138"/>
      <c r="O203" s="139"/>
      <c r="P203" s="19"/>
      <c r="Q203" s="140"/>
      <c r="R203" s="131"/>
      <c r="S203" s="131"/>
      <c r="T203" s="141"/>
    </row>
    <row r="204" spans="1:20" s="132" customFormat="1" ht="12.75">
      <c r="A204" s="131"/>
      <c r="B204" s="91" t="s">
        <v>212</v>
      </c>
      <c r="C204" s="142">
        <f>SUM(C2:C203)</f>
        <v>7048.566379342203</v>
      </c>
      <c r="D204" s="143">
        <f>SUM(D2:D203)</f>
        <v>820.7737814216404</v>
      </c>
      <c r="E204" s="143">
        <f>SUM(E2:E203)</f>
        <v>820.7737814216406</v>
      </c>
      <c r="F204" s="143">
        <f>SUM(F2:F203)</f>
        <v>729.0000000000005</v>
      </c>
      <c r="G204" s="143">
        <f>SUM(G2:G203)</f>
        <v>729</v>
      </c>
      <c r="H204" s="143"/>
      <c r="I204" s="143"/>
      <c r="J204" s="143"/>
      <c r="K204" s="143">
        <f>SUM(K2:K203)</f>
        <v>728.9999999999999</v>
      </c>
      <c r="L204" s="143">
        <f>SUM(L2:L203)</f>
        <v>729</v>
      </c>
      <c r="M204" s="143"/>
      <c r="N204" s="143">
        <f>SUM(N2:N203)</f>
        <v>734</v>
      </c>
      <c r="O204" s="144"/>
      <c r="P204" s="143"/>
      <c r="Q204" s="145">
        <f>SUM(Q2:Q203)</f>
        <v>729</v>
      </c>
      <c r="R204" s="143">
        <f>SUM(R2:R203)</f>
        <v>729</v>
      </c>
      <c r="S204" s="133"/>
      <c r="T204" s="141"/>
    </row>
    <row r="205" spans="1:20" s="132" customFormat="1" ht="12.75">
      <c r="A205" s="131"/>
      <c r="B205" s="91"/>
      <c r="C205" s="71"/>
      <c r="D205" s="26"/>
      <c r="E205" s="133"/>
      <c r="F205" s="133"/>
      <c r="G205" s="138"/>
      <c r="H205" s="138"/>
      <c r="I205" s="138"/>
      <c r="J205" s="138"/>
      <c r="K205" s="138"/>
      <c r="L205" s="138"/>
      <c r="M205" s="138"/>
      <c r="N205" s="138"/>
      <c r="O205" s="139"/>
      <c r="P205" s="19"/>
      <c r="Q205" s="140"/>
      <c r="R205" s="131"/>
      <c r="S205" s="131"/>
      <c r="T205" s="141"/>
    </row>
    <row r="206" spans="1:20" s="132" customFormat="1" ht="12.75">
      <c r="A206" s="131"/>
      <c r="B206" s="91"/>
      <c r="C206" s="71"/>
      <c r="D206" s="133"/>
      <c r="E206" s="133"/>
      <c r="F206" s="133"/>
      <c r="G206" s="138"/>
      <c r="H206" s="138"/>
      <c r="I206" s="138"/>
      <c r="J206" s="138"/>
      <c r="K206" s="138"/>
      <c r="L206" s="138"/>
      <c r="M206" s="138"/>
      <c r="N206" s="138"/>
      <c r="O206" s="139"/>
      <c r="P206" s="19"/>
      <c r="Q206" s="140"/>
      <c r="R206" s="131"/>
      <c r="S206" s="131"/>
      <c r="T206" s="141"/>
    </row>
    <row r="207" spans="1:20" s="132" customFormat="1" ht="12.75">
      <c r="A207" s="131"/>
      <c r="B207" s="91"/>
      <c r="C207" s="70"/>
      <c r="D207" s="133"/>
      <c r="E207" s="133"/>
      <c r="F207" s="133"/>
      <c r="G207" s="138"/>
      <c r="H207" s="138"/>
      <c r="I207" s="138"/>
      <c r="J207" s="138"/>
      <c r="K207" s="138"/>
      <c r="L207" s="138"/>
      <c r="M207" s="138"/>
      <c r="N207" s="138"/>
      <c r="O207" s="139"/>
      <c r="P207" s="19"/>
      <c r="Q207" s="140"/>
      <c r="R207" s="131"/>
      <c r="S207" s="131"/>
      <c r="T207" s="141"/>
    </row>
    <row r="208" spans="1:20" s="132" customFormat="1" ht="12.75">
      <c r="A208" s="131"/>
      <c r="B208" s="91"/>
      <c r="C208" s="70"/>
      <c r="D208" s="133"/>
      <c r="E208" s="133"/>
      <c r="F208" s="133"/>
      <c r="G208" s="138"/>
      <c r="H208" s="138"/>
      <c r="I208" s="138"/>
      <c r="J208" s="138"/>
      <c r="K208" s="138"/>
      <c r="L208" s="138"/>
      <c r="M208" s="138"/>
      <c r="N208" s="138"/>
      <c r="O208" s="139"/>
      <c r="P208" s="19"/>
      <c r="Q208" s="140"/>
      <c r="R208" s="131"/>
      <c r="S208" s="131"/>
      <c r="T208" s="141"/>
    </row>
    <row r="209" spans="1:20" s="132" customFormat="1" ht="12.75">
      <c r="A209" s="131"/>
      <c r="B209" s="91"/>
      <c r="C209" s="70"/>
      <c r="D209" s="133"/>
      <c r="E209" s="133"/>
      <c r="F209" s="133"/>
      <c r="G209" s="138"/>
      <c r="H209" s="138"/>
      <c r="I209" s="138"/>
      <c r="J209" s="138"/>
      <c r="K209" s="138"/>
      <c r="L209" s="138"/>
      <c r="M209" s="138"/>
      <c r="N209" s="138"/>
      <c r="O209" s="139"/>
      <c r="P209" s="19"/>
      <c r="Q209" s="140"/>
      <c r="R209" s="131"/>
      <c r="S209" s="131"/>
      <c r="T209" s="141"/>
    </row>
    <row r="210" spans="1:20" s="132" customFormat="1" ht="12.75">
      <c r="A210" s="131"/>
      <c r="B210" s="91"/>
      <c r="C210" s="70"/>
      <c r="D210" s="133"/>
      <c r="E210" s="133"/>
      <c r="F210" s="133"/>
      <c r="G210" s="138"/>
      <c r="H210" s="138"/>
      <c r="I210" s="138"/>
      <c r="J210" s="138"/>
      <c r="K210" s="138"/>
      <c r="L210" s="138"/>
      <c r="M210" s="138"/>
      <c r="N210" s="138"/>
      <c r="O210" s="139"/>
      <c r="P210" s="19"/>
      <c r="Q210" s="140"/>
      <c r="R210" s="131"/>
      <c r="S210" s="131"/>
      <c r="T210" s="141"/>
    </row>
    <row r="211" spans="1:20" s="132" customFormat="1" ht="12.75">
      <c r="A211" s="131"/>
      <c r="B211" s="91"/>
      <c r="C211" s="70"/>
      <c r="D211" s="133"/>
      <c r="E211" s="133"/>
      <c r="F211" s="133"/>
      <c r="G211" s="138"/>
      <c r="H211" s="138"/>
      <c r="I211" s="138"/>
      <c r="J211" s="138"/>
      <c r="K211" s="138"/>
      <c r="L211" s="138"/>
      <c r="M211" s="138"/>
      <c r="N211" s="138"/>
      <c r="O211" s="139"/>
      <c r="P211" s="19"/>
      <c r="Q211" s="140"/>
      <c r="R211" s="131"/>
      <c r="S211" s="131"/>
      <c r="T211" s="141"/>
    </row>
    <row r="212" spans="1:20" s="132" customFormat="1" ht="12.75">
      <c r="A212" s="131"/>
      <c r="B212" s="91"/>
      <c r="C212" s="70"/>
      <c r="D212" s="133"/>
      <c r="E212" s="133"/>
      <c r="F212" s="133"/>
      <c r="G212" s="138"/>
      <c r="H212" s="138"/>
      <c r="I212" s="138"/>
      <c r="J212" s="138"/>
      <c r="K212" s="138"/>
      <c r="L212" s="138"/>
      <c r="M212" s="138"/>
      <c r="N212" s="138"/>
      <c r="O212" s="139"/>
      <c r="P212" s="19"/>
      <c r="Q212" s="140"/>
      <c r="R212" s="131"/>
      <c r="S212" s="131"/>
      <c r="T212" s="141"/>
    </row>
    <row r="213" spans="1:20" s="132" customFormat="1" ht="12.75">
      <c r="A213" s="131"/>
      <c r="B213" s="91"/>
      <c r="C213" s="70"/>
      <c r="D213" s="133"/>
      <c r="E213" s="133"/>
      <c r="F213" s="133"/>
      <c r="G213" s="138"/>
      <c r="H213" s="138"/>
      <c r="I213" s="138"/>
      <c r="J213" s="138"/>
      <c r="K213" s="138"/>
      <c r="L213" s="138"/>
      <c r="M213" s="138"/>
      <c r="N213" s="138"/>
      <c r="O213" s="139"/>
      <c r="P213" s="19"/>
      <c r="Q213" s="140"/>
      <c r="R213" s="131"/>
      <c r="S213" s="131"/>
      <c r="T213" s="141"/>
    </row>
    <row r="214" spans="1:20" s="132" customFormat="1" ht="12.75">
      <c r="A214" s="131"/>
      <c r="B214" s="91"/>
      <c r="C214" s="70"/>
      <c r="D214" s="133"/>
      <c r="E214" s="133"/>
      <c r="F214" s="133"/>
      <c r="G214" s="138"/>
      <c r="H214" s="138"/>
      <c r="I214" s="138"/>
      <c r="J214" s="138"/>
      <c r="K214" s="138"/>
      <c r="L214" s="138"/>
      <c r="M214" s="138"/>
      <c r="N214" s="138"/>
      <c r="O214" s="139"/>
      <c r="P214" s="19"/>
      <c r="Q214" s="140"/>
      <c r="R214" s="131"/>
      <c r="S214" s="131"/>
      <c r="T214" s="141"/>
    </row>
    <row r="215" spans="1:20" s="132" customFormat="1" ht="12.75">
      <c r="A215" s="131"/>
      <c r="B215" s="91"/>
      <c r="C215" s="70"/>
      <c r="D215" s="133"/>
      <c r="E215" s="133"/>
      <c r="F215" s="133"/>
      <c r="G215" s="138"/>
      <c r="H215" s="138"/>
      <c r="I215" s="138"/>
      <c r="J215" s="138"/>
      <c r="K215" s="138"/>
      <c r="L215" s="138"/>
      <c r="M215" s="138"/>
      <c r="N215" s="138"/>
      <c r="O215" s="139"/>
      <c r="P215" s="19"/>
      <c r="Q215" s="140"/>
      <c r="R215" s="131"/>
      <c r="S215" s="131"/>
      <c r="T215" s="141"/>
    </row>
    <row r="216" spans="1:20" s="132" customFormat="1" ht="12.75">
      <c r="A216" s="131"/>
      <c r="B216" s="91"/>
      <c r="C216" s="70"/>
      <c r="D216" s="133"/>
      <c r="E216" s="133"/>
      <c r="F216" s="133"/>
      <c r="G216" s="138"/>
      <c r="H216" s="138"/>
      <c r="I216" s="138"/>
      <c r="J216" s="138"/>
      <c r="K216" s="138"/>
      <c r="L216" s="138"/>
      <c r="M216" s="138"/>
      <c r="N216" s="138"/>
      <c r="O216" s="139"/>
      <c r="P216" s="19"/>
      <c r="Q216" s="140"/>
      <c r="R216" s="131"/>
      <c r="S216" s="131"/>
      <c r="T216" s="141"/>
    </row>
    <row r="217" spans="1:20" s="132" customFormat="1" ht="12.75">
      <c r="A217" s="131"/>
      <c r="B217" s="91"/>
      <c r="C217" s="70"/>
      <c r="D217" s="133"/>
      <c r="E217" s="133"/>
      <c r="F217" s="133"/>
      <c r="G217" s="138"/>
      <c r="H217" s="138"/>
      <c r="I217" s="138"/>
      <c r="J217" s="138"/>
      <c r="K217" s="138"/>
      <c r="L217" s="138"/>
      <c r="M217" s="138"/>
      <c r="N217" s="138"/>
      <c r="O217" s="139"/>
      <c r="P217" s="19"/>
      <c r="Q217" s="140"/>
      <c r="R217" s="131"/>
      <c r="S217" s="131"/>
      <c r="T217" s="141"/>
    </row>
    <row r="218" spans="1:20" s="132" customFormat="1" ht="12.75">
      <c r="A218" s="131"/>
      <c r="B218" s="91"/>
      <c r="C218" s="70"/>
      <c r="D218" s="133"/>
      <c r="E218" s="133"/>
      <c r="F218" s="133"/>
      <c r="G218" s="138"/>
      <c r="H218" s="138"/>
      <c r="I218" s="138"/>
      <c r="J218" s="138"/>
      <c r="K218" s="138"/>
      <c r="L218" s="138"/>
      <c r="M218" s="138"/>
      <c r="N218" s="138"/>
      <c r="O218" s="139"/>
      <c r="P218" s="19"/>
      <c r="Q218" s="140"/>
      <c r="R218" s="131"/>
      <c r="S218" s="131"/>
      <c r="T218" s="141"/>
    </row>
    <row r="219" spans="1:20" s="132" customFormat="1" ht="12.75">
      <c r="A219" s="131"/>
      <c r="B219" s="91"/>
      <c r="C219" s="70"/>
      <c r="D219" s="133"/>
      <c r="E219" s="133"/>
      <c r="F219" s="133"/>
      <c r="G219" s="138"/>
      <c r="H219" s="138"/>
      <c r="I219" s="138"/>
      <c r="J219" s="138"/>
      <c r="K219" s="138"/>
      <c r="L219" s="138"/>
      <c r="M219" s="138"/>
      <c r="N219" s="138"/>
      <c r="O219" s="139"/>
      <c r="P219" s="19"/>
      <c r="Q219" s="140"/>
      <c r="R219" s="131"/>
      <c r="S219" s="131"/>
      <c r="T219" s="141"/>
    </row>
    <row r="220" spans="3:4" ht="12.75">
      <c r="C220" s="70"/>
      <c r="D220" s="133"/>
    </row>
    <row r="221" spans="1:4" ht="12.75">
      <c r="A221" s="148"/>
      <c r="C221" s="70"/>
      <c r="D221" s="133"/>
    </row>
    <row r="222" spans="1:4" ht="12.75">
      <c r="A222" s="148"/>
      <c r="C222" s="70"/>
      <c r="D222" s="133"/>
    </row>
    <row r="223" spans="3:4" ht="12.75">
      <c r="C223" s="70"/>
      <c r="D223" s="133"/>
    </row>
    <row r="224" spans="3:4" ht="12.75">
      <c r="C224" s="70"/>
      <c r="D224" s="133"/>
    </row>
    <row r="225" spans="3:4" ht="12.75">
      <c r="C225" s="70"/>
      <c r="D225" s="133"/>
    </row>
    <row r="226" ht="12.75">
      <c r="C226" s="70"/>
    </row>
    <row r="227" ht="12.75">
      <c r="C227" s="70"/>
    </row>
    <row r="228" ht="12.75">
      <c r="C228" s="70"/>
    </row>
    <row r="229" ht="12.75">
      <c r="C229" s="70"/>
    </row>
    <row r="230" ht="12.75">
      <c r="C230" s="70"/>
    </row>
    <row r="231" ht="12.75">
      <c r="C231" s="70"/>
    </row>
    <row r="232" ht="12.75">
      <c r="C232" s="70"/>
    </row>
    <row r="233" ht="12.75">
      <c r="C233" s="70"/>
    </row>
    <row r="234" ht="12.75">
      <c r="C234" s="70"/>
    </row>
    <row r="235" ht="12.75">
      <c r="C235" s="70"/>
    </row>
    <row r="236" ht="12.75">
      <c r="C236" s="70"/>
    </row>
    <row r="237" ht="12.75">
      <c r="C237" s="70"/>
    </row>
    <row r="238" ht="12.75">
      <c r="C238" s="70"/>
    </row>
    <row r="239" ht="12.75">
      <c r="C239" s="70"/>
    </row>
    <row r="240" ht="12.75">
      <c r="C240" s="70"/>
    </row>
    <row r="241" ht="12.75">
      <c r="C241" s="70"/>
    </row>
    <row r="242" ht="12.75">
      <c r="C242" s="70"/>
    </row>
    <row r="243" ht="12.75">
      <c r="C243" s="70"/>
    </row>
    <row r="244" ht="12.75">
      <c r="C244" s="70"/>
    </row>
    <row r="245" ht="12.75">
      <c r="C245" s="70"/>
    </row>
    <row r="246" ht="12.75">
      <c r="C246" s="70"/>
    </row>
    <row r="247" ht="12.75">
      <c r="C247" s="70"/>
    </row>
    <row r="248" ht="12.75">
      <c r="C248" s="70"/>
    </row>
  </sheetData>
  <mergeCells count="1">
    <mergeCell ref="B1:C1"/>
  </mergeCells>
  <printOptions/>
  <pageMargins left="0.69" right="0.44" top="0.67" bottom="0.73" header="0.37" footer="0.4921259845"/>
  <pageSetup fitToHeight="7" fitToWidth="1" orientation="portrait" paperSize="9" scale="74" r:id="rId1"/>
  <headerFooter alignWithMargins="0">
    <oddHeader>&amp;L&amp;"Arial,Fett"&amp;UCalculating Travel Days per Country</oddHeader>
    <oddFooter>&amp;LPeter Kasser, April 2013&amp;RPage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Kasser</dc:creator>
  <cp:keywords/>
  <dc:description/>
  <cp:lastModifiedBy>Kasser</cp:lastModifiedBy>
  <dcterms:created xsi:type="dcterms:W3CDTF">2014-02-12T08:01:23Z</dcterms:created>
  <dcterms:modified xsi:type="dcterms:W3CDTF">2014-02-12T12:34:41Z</dcterms:modified>
  <cp:category/>
  <cp:version/>
  <cp:contentType/>
  <cp:contentStatus/>
</cp:coreProperties>
</file>